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4\S1\Proracun\PRORAČUN\SPPP\IZVJEŠĆA-GODIŠNJA i POLUGODIŠNJA\IZV 2024\GODIŠNJE 2024\02 Godišnji izvještaj o izvršenju FP za 2024\"/>
    </mc:Choice>
  </mc:AlternateContent>
  <bookViews>
    <workbookView xWindow="450" yWindow="1725" windowWidth="27330" windowHeight="8925" tabRatio="667"/>
  </bookViews>
  <sheets>
    <sheet name="SAŽETAK" sheetId="1" r:id="rId1"/>
    <sheet name="Prihodi rashodi_ekon" sheetId="2" r:id="rId2"/>
    <sheet name="Prihodi rashodi_izvori" sheetId="3" r:id="rId3"/>
    <sheet name="Rashodi_funkcija" sheetId="5" r:id="rId4"/>
    <sheet name="Financiranje_ekon" sheetId="6" r:id="rId5"/>
    <sheet name="Financiranje_izvori" sheetId="7" r:id="rId6"/>
  </sheets>
  <externalReferences>
    <externalReference r:id="rId7"/>
  </externalReferences>
  <definedNames>
    <definedName name="_xlnm._FilterDatabase" localSheetId="1" hidden="1">'Prihodi rashodi_ekon'!$A$9:$H$116</definedName>
    <definedName name="class">[1]Classification_Level!$I$5</definedName>
    <definedName name="first_page">[1]Classification_Level!$C$51</definedName>
    <definedName name="_xlnm.Print_Titles" localSheetId="1">'Prihodi rashodi_ekon'!$7:$8</definedName>
    <definedName name="_xlnm.Print_Titles" localSheetId="2">'Prihodi rashodi_izvori'!$3:$4</definedName>
  </definedNames>
  <calcPr calcId="162913"/>
</workbook>
</file>

<file path=xl/calcChain.xml><?xml version="1.0" encoding="utf-8"?>
<calcChain xmlns="http://schemas.openxmlformats.org/spreadsheetml/2006/main">
  <c r="H18" i="3" l="1"/>
  <c r="G6" i="3" l="1"/>
  <c r="H6" i="3"/>
  <c r="G7" i="3"/>
  <c r="H7" i="3"/>
  <c r="G8" i="3"/>
  <c r="H8" i="3"/>
  <c r="G9" i="3"/>
  <c r="H9" i="3"/>
  <c r="G10" i="3"/>
  <c r="G11" i="3"/>
  <c r="G12" i="3"/>
  <c r="H12" i="3"/>
  <c r="G13" i="3"/>
  <c r="H13" i="3"/>
  <c r="G14" i="3"/>
  <c r="H14" i="3"/>
  <c r="G15" i="3"/>
  <c r="G16" i="3"/>
  <c r="H16" i="3"/>
  <c r="G17" i="3"/>
  <c r="H17" i="3"/>
  <c r="G18" i="3"/>
  <c r="G19" i="3"/>
  <c r="H19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H29" i="3"/>
  <c r="G30" i="3"/>
  <c r="H30" i="3"/>
  <c r="G31" i="3"/>
  <c r="H32" i="3"/>
  <c r="H33" i="3"/>
  <c r="G34" i="3"/>
  <c r="H34" i="3"/>
  <c r="G35" i="3"/>
  <c r="H35" i="3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H99" i="2"/>
  <c r="G99" i="2"/>
  <c r="G98" i="2"/>
  <c r="G97" i="2"/>
  <c r="H96" i="2"/>
  <c r="G96" i="2"/>
  <c r="H95" i="2"/>
  <c r="G95" i="2"/>
  <c r="G94" i="2"/>
  <c r="G93" i="2"/>
  <c r="G92" i="2"/>
  <c r="H91" i="2"/>
  <c r="G91" i="2"/>
  <c r="G90" i="2"/>
  <c r="G89" i="2"/>
  <c r="H88" i="2"/>
  <c r="G88" i="2"/>
  <c r="G87" i="2"/>
  <c r="G86" i="2"/>
  <c r="G85" i="2"/>
  <c r="G84" i="2"/>
  <c r="H81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H48" i="2"/>
  <c r="G48" i="2"/>
  <c r="G47" i="2"/>
  <c r="G46" i="2"/>
  <c r="G45" i="2"/>
  <c r="G44" i="2"/>
  <c r="G43" i="2"/>
  <c r="G42" i="2"/>
  <c r="G41" i="2"/>
  <c r="G40" i="2"/>
  <c r="G39" i="2"/>
  <c r="H38" i="2"/>
  <c r="G38" i="2"/>
  <c r="H37" i="2"/>
  <c r="G37" i="2"/>
  <c r="H36" i="2"/>
  <c r="G36" i="2"/>
  <c r="G34" i="2"/>
  <c r="G33" i="2"/>
  <c r="H32" i="2"/>
  <c r="G32" i="2"/>
  <c r="H31" i="2"/>
  <c r="G31" i="2"/>
  <c r="G30" i="2"/>
  <c r="G29" i="2"/>
  <c r="G28" i="2"/>
  <c r="H27" i="2"/>
  <c r="G27" i="2"/>
  <c r="G26" i="2"/>
  <c r="G25" i="2"/>
  <c r="G24" i="2"/>
  <c r="H23" i="2"/>
  <c r="G23" i="2"/>
  <c r="G22" i="2"/>
  <c r="G21" i="2"/>
  <c r="G20" i="2"/>
  <c r="G19" i="2"/>
  <c r="G18" i="2"/>
  <c r="G17" i="2"/>
  <c r="G16" i="2"/>
  <c r="G15" i="2"/>
  <c r="G14" i="2"/>
  <c r="H11" i="2"/>
  <c r="G11" i="2"/>
  <c r="E10" i="2"/>
  <c r="F10" i="2"/>
  <c r="D10" i="2"/>
  <c r="H10" i="2" l="1"/>
  <c r="G10" i="2"/>
  <c r="F9" i="2"/>
  <c r="E9" i="2"/>
  <c r="D9" i="2"/>
  <c r="H8" i="5" l="1"/>
  <c r="G8" i="5"/>
  <c r="H7" i="5"/>
  <c r="G7" i="5"/>
  <c r="H6" i="5"/>
  <c r="G6" i="5"/>
  <c r="H5" i="5"/>
  <c r="G5" i="5"/>
  <c r="H5" i="3"/>
  <c r="G5" i="3"/>
  <c r="G26" i="1" l="1"/>
  <c r="F26" i="1"/>
  <c r="G25" i="1"/>
  <c r="F25" i="1"/>
  <c r="G15" i="1"/>
  <c r="F15" i="1"/>
  <c r="G14" i="1"/>
  <c r="F14" i="1"/>
  <c r="G12" i="1"/>
  <c r="F12" i="1"/>
  <c r="G11" i="1"/>
  <c r="F11" i="1"/>
  <c r="E27" i="1"/>
  <c r="D27" i="1"/>
  <c r="C27" i="1"/>
  <c r="B27" i="1"/>
  <c r="E16" i="1"/>
  <c r="D16" i="1"/>
  <c r="C16" i="1"/>
  <c r="B16" i="1"/>
  <c r="E13" i="1"/>
  <c r="D13" i="1"/>
  <c r="C13" i="1"/>
  <c r="B13" i="1"/>
  <c r="H9" i="2"/>
  <c r="G9" i="2"/>
  <c r="C17" i="1" l="1"/>
  <c r="D17" i="1"/>
  <c r="B17" i="1"/>
  <c r="G13" i="1"/>
  <c r="F16" i="1"/>
  <c r="G16" i="1"/>
  <c r="F13" i="1"/>
  <c r="E17" i="1"/>
  <c r="D28" i="1" l="1"/>
  <c r="C28" i="1"/>
  <c r="E28" i="1"/>
  <c r="B28" i="1"/>
</calcChain>
</file>

<file path=xl/sharedStrings.xml><?xml version="1.0" encoding="utf-8"?>
<sst xmlns="http://schemas.openxmlformats.org/spreadsheetml/2006/main" count="375" uniqueCount="273">
  <si>
    <t>4</t>
  </si>
  <si>
    <t>3</t>
  </si>
  <si>
    <t>7</t>
  </si>
  <si>
    <t>6</t>
  </si>
  <si>
    <t>6 PRIHODI POSLOVANJA</t>
  </si>
  <si>
    <t>7 PRIHODI OD PRODAJE NEFINANCIJSKE IMOVINE</t>
  </si>
  <si>
    <t>PRIHODI UKUPNO</t>
  </si>
  <si>
    <t>3 RASHODI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</si>
  <si>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</si>
  <si>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</si>
  <si>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</si>
  <si>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</si>
  <si>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</si>
  <si>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</si>
  <si>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</si>
  <si>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</si>
  <si>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>NETO  FINANCIRANJE</t>
  </si>
  <si>
    <t>VIŠAK / MANJAK + NETO FINANCIRANJE</t>
  </si>
  <si>
    <t>63</t>
  </si>
  <si>
    <t>64</t>
  </si>
  <si>
    <t>66</t>
  </si>
  <si>
    <t>67</t>
  </si>
  <si>
    <t>72</t>
  </si>
  <si>
    <t>31</t>
  </si>
  <si>
    <t>32</t>
  </si>
  <si>
    <t>34</t>
  </si>
  <si>
    <t>37</t>
  </si>
  <si>
    <t>38</t>
  </si>
  <si>
    <t>41</t>
  </si>
  <si>
    <t>42</t>
  </si>
  <si>
    <t>1</t>
  </si>
  <si>
    <t>5</t>
  </si>
  <si>
    <t>11</t>
  </si>
  <si>
    <t>43</t>
  </si>
  <si>
    <t>51</t>
  </si>
  <si>
    <t>52</t>
  </si>
  <si>
    <t>71</t>
  </si>
  <si>
    <t>BROJČANA OZNAKA I NAZIV</t>
  </si>
  <si>
    <t>UKUPNI PRIHODI</t>
  </si>
  <si>
    <t>Prihodi poslovanja</t>
  </si>
  <si>
    <t>Prihodi od imovine</t>
  </si>
  <si>
    <t>Prihodi iz proračuna</t>
  </si>
  <si>
    <t>Prihodi od prodaje proizvedene dugotrajne imovine</t>
  </si>
  <si>
    <t>UKUPNI RASHODI</t>
  </si>
  <si>
    <t>Rashodi poslovanja</t>
  </si>
  <si>
    <t>Rashodi za zaposlene</t>
  </si>
  <si>
    <t>Materijalni rashodi</t>
  </si>
  <si>
    <t>Financijski rashodi</t>
  </si>
  <si>
    <t>Naknade građanima i kućanstvima na temelju osiguranja i druge naknade</t>
  </si>
  <si>
    <t>Rashodi za nabavu nefinancijske imovine</t>
  </si>
  <si>
    <t>Rashodi za nabavu neproizvedene dugotrajne imovine</t>
  </si>
  <si>
    <t>Rashodi za nabavu proizvedene dugotrajne imovine</t>
  </si>
  <si>
    <t>Prihodi od prodaje nefinancijske imovine</t>
  </si>
  <si>
    <t>Opći prihodi i primici</t>
  </si>
  <si>
    <t>Vlastiti prihodi</t>
  </si>
  <si>
    <t>Prihodi za posebne namjene</t>
  </si>
  <si>
    <t>Ostali prihodi za posebne namjene</t>
  </si>
  <si>
    <t>Pomoći</t>
  </si>
  <si>
    <t>Pomoći EU</t>
  </si>
  <si>
    <t>Ostale pomoći</t>
  </si>
  <si>
    <t>Ostali programi EU</t>
  </si>
  <si>
    <t>57</t>
  </si>
  <si>
    <t>Prihodi od nefinancijske imovine i nadoknade štete s osnova osiguranja</t>
  </si>
  <si>
    <t>02</t>
  </si>
  <si>
    <t>Obrana</t>
  </si>
  <si>
    <t>Vojna obrana</t>
  </si>
  <si>
    <t>Inozemna vojna pomoć</t>
  </si>
  <si>
    <t>021</t>
  </si>
  <si>
    <t>023</t>
  </si>
  <si>
    <t>Primici od financijske imovine i zaduživanja</t>
  </si>
  <si>
    <t>Izdaci za financijsku imovinu i otplate zajmova</t>
  </si>
  <si>
    <t>8</t>
  </si>
  <si>
    <t>UKUPNO PRIMICI</t>
  </si>
  <si>
    <t xml:space="preserve">UKUPNO IZDACI </t>
  </si>
  <si>
    <t>I. OPĆI DIO</t>
  </si>
  <si>
    <t>GLAVA 03005 MINISTARSTVO OBRANE</t>
  </si>
  <si>
    <t>SAŽETAK RAČUNA PRIHODA I RASHODA I RAČUNA FINANCIRANJA</t>
  </si>
  <si>
    <t>SAŽETAK RAČUNA PRIHODA I RASHODA</t>
  </si>
  <si>
    <t>SAŽETAK RAČUNA FINANCIRANJA</t>
  </si>
  <si>
    <t>INDEKS</t>
  </si>
  <si>
    <t>6=5/2*100</t>
  </si>
  <si>
    <t>7=5/4*100</t>
  </si>
  <si>
    <t xml:space="preserve">RAČUN PRIHODA I RASHODA 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</si>
  <si>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</si>
  <si>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</si>
  <si>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</si>
  <si>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>RAČUN FINANCIRANJA</t>
  </si>
  <si>
    <t xml:space="preserve">IZVJEŠTAJ RAČUNA FINANCIRANJA PREMA EKONOMSKOJ KLASIFIKACIJI </t>
  </si>
  <si>
    <t>IZVJEŠTAJ RAČUNA FINANCIRANJA PREMA IZVORIMA FINANCIRANJA</t>
  </si>
  <si>
    <t>631</t>
  </si>
  <si>
    <t>Pomoći od inozemnih vlada</t>
  </si>
  <si>
    <t>632</t>
  </si>
  <si>
    <t>Pomoći od međunarodnih organizacija te institucija i tijela EU</t>
  </si>
  <si>
    <t>6321</t>
  </si>
  <si>
    <t>Tekuće pomoći od međunarodnih organizacija</t>
  </si>
  <si>
    <t>6323</t>
  </si>
  <si>
    <t>6324</t>
  </si>
  <si>
    <t>639</t>
  </si>
  <si>
    <t>Prijenosi između proračunskih korisnika istog proračuna</t>
  </si>
  <si>
    <t>6391</t>
  </si>
  <si>
    <t>Tekući prijenosi između proračunskih korisnika istog proračuna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</si>
  <si>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</si>
  <si>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</si>
  <si>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</si>
  <si>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</si>
  <si>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</si>
  <si>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</si>
  <si>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</si>
  <si>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</si>
  <si>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</si>
  <si>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</si>
  <si>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671</t>
  </si>
  <si>
    <t>6711</t>
  </si>
  <si>
    <t>6712</t>
  </si>
  <si>
    <t>721</t>
  </si>
  <si>
    <t>Prihodi od prodaje građevinskih objekata</t>
  </si>
  <si>
    <t>7211</t>
  </si>
  <si>
    <t>Stambeni objekti</t>
  </si>
  <si>
    <t>311</t>
  </si>
  <si>
    <t>Plaće (Bruto)</t>
  </si>
  <si>
    <t>3111</t>
  </si>
  <si>
    <t>Plaće za redovan rad</t>
  </si>
  <si>
    <t>3112</t>
  </si>
  <si>
    <t>Plaće u naravi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</si>
  <si>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</si>
  <si>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</si>
  <si>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</si>
  <si>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</si>
  <si>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</si>
  <si>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</si>
  <si>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</si>
  <si>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</si>
  <si>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</si>
  <si>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</si>
  <si>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</si>
  <si>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</si>
  <si>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</si>
  <si>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</si>
  <si>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</si>
  <si>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</si>
  <si>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</si>
  <si>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</si>
  <si>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</si>
  <si>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</si>
  <si>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</si>
  <si>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</si>
  <si>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</si>
  <si>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</si>
  <si>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</si>
  <si>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</si>
  <si>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</si>
  <si>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</si>
  <si>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</si>
  <si>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</si>
  <si>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</si>
  <si>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3226</t>
  </si>
  <si>
    <t>Vojna sredstva za jednokratnu upotrebu</t>
  </si>
  <si>
    <t>3227</t>
  </si>
  <si>
    <t>Službena, radna i zaštitna odjeća i obuća</t>
  </si>
  <si>
    <t>323</t>
  </si>
  <si>
    <t>Rashodi za usluge</t>
  </si>
  <si>
    <t>3231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</si>
  <si>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</si>
  <si>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</si>
  <si>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</si>
  <si>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</si>
  <si>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</si>
  <si>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</si>
  <si>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</si>
  <si>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</si>
  <si>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</si>
  <si>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</si>
  <si>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</si>
  <si>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</si>
  <si>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</si>
  <si>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</si>
  <si>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</si>
  <si>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</si>
  <si>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</si>
  <si>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</si>
  <si>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</si>
  <si>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</si>
  <si>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</si>
  <si>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</si>
  <si>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</si>
  <si>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</si>
  <si>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</si>
  <si>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</si>
  <si>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</si>
  <si>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</si>
  <si>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</si>
  <si>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</si>
  <si>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</si>
  <si>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</si>
  <si>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</si>
  <si>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</si>
  <si>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</si>
  <si>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</si>
  <si>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</si>
  <si>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</si>
  <si>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</si>
  <si>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</si>
  <si>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372</t>
  </si>
  <si>
    <t>Ostale naknade građanima i kućanstvima iz proračuna</t>
  </si>
  <si>
    <t>3721</t>
  </si>
  <si>
    <t>Naknade građanima i kućanstvima u novcu</t>
  </si>
  <si>
    <t>383</t>
  </si>
  <si>
    <t>Kazne, penali i naknade štete</t>
  </si>
  <si>
    <t>3831</t>
  </si>
  <si>
    <t>Naknade šteta pravnim i fizičkim osobama</t>
  </si>
  <si>
    <t>3833</t>
  </si>
  <si>
    <t>Naknade šteta zaposlenicima</t>
  </si>
  <si>
    <t>412</t>
  </si>
  <si>
    <t>Nematerijalna imovina</t>
  </si>
  <si>
    <t>4123</t>
  </si>
  <si>
    <t>Licence</t>
  </si>
  <si>
    <t>421</t>
  </si>
  <si>
    <t>Građevinski objekti</t>
  </si>
  <si>
    <t>4211</t>
  </si>
  <si>
    <t>4212</t>
  </si>
  <si>
    <t>Poslovni objekti</t>
  </si>
  <si>
    <t>4214</t>
  </si>
  <si>
    <t>Ostali građevinski objekti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</si>
  <si>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</si>
  <si>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</si>
  <si>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</si>
  <si>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</si>
  <si>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</si>
  <si>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</si>
  <si>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</si>
  <si>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</si>
  <si>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</si>
  <si>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</si>
  <si>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</si>
  <si>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4226</t>
  </si>
  <si>
    <t>Sportska i glazbena oprema</t>
  </si>
  <si>
    <t>4227</t>
  </si>
  <si>
    <t>Uređaji, strojevi i oprema za ostale namjene</t>
  </si>
  <si>
    <t>4228</t>
  </si>
  <si>
    <t>Vojna oprema</t>
  </si>
  <si>
    <t>423</t>
  </si>
  <si>
    <t>Prijevozna sredstva</t>
  </si>
  <si>
    <t>4231</t>
  </si>
  <si>
    <t>Prijevozna sredstva u cestovnom prometu</t>
  </si>
  <si>
    <t>426</t>
  </si>
  <si>
    <t>Nematerijalna proizvedena imovina</t>
  </si>
  <si>
    <t>4264</t>
  </si>
  <si>
    <t>Ostala nematerijalna proizvedena imovina</t>
  </si>
  <si>
    <t>81</t>
  </si>
  <si>
    <t>Namjenski primici od zaduživanja</t>
  </si>
  <si>
    <t>OSTVARENJE/
IZVRŠENJE 
2023.</t>
  </si>
  <si>
    <t>REBALANS
2024.</t>
  </si>
  <si>
    <t>TEKUĆI PLAN
2024.</t>
  </si>
  <si>
    <t>OSTVARENJE/
IZVRŠENJE 
2024.</t>
  </si>
  <si>
    <t>Pomoći iz inozemstva i od subjekata unutar općeg proračuna</t>
  </si>
  <si>
    <t>6312</t>
  </si>
  <si>
    <t>Kapitalne pomoći od inozemnih vlada</t>
  </si>
  <si>
    <t>Tekuće pomoći od institucija i tijela EU</t>
  </si>
  <si>
    <t>Kapitalne pomoći od institucija i tijela EU</t>
  </si>
  <si>
    <t>Prihodi od prodaje proizvoda i robe te pruženih usluga, prihodi od donacija te povrati po protestiranim jamstvima</t>
  </si>
  <si>
    <t>Doprinosi za mirovinsko osiguranje za staž s povećanim trajanjem</t>
  </si>
  <si>
    <t>Sitni inventar i autogume</t>
  </si>
  <si>
    <t>Usluge telefona, interneta, pošte i prijevoza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</si>
  <si>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</si>
  <si>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</si>
  <si>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</si>
  <si>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</si>
  <si>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Rashodi za donacije, kazne, naknade šteta i kapitalne pomoći</t>
  </si>
  <si>
    <t>Instrumenti i uređaji</t>
  </si>
  <si>
    <t>Prihodi iz nadležnog proračuna za financiranje rashoda za nabavu nefinancijske imovine</t>
  </si>
  <si>
    <t>Prihodi iz nadležnog proračuna za financiranje rashoda poslovanja</t>
  </si>
  <si>
    <t>IZVRŠENJE FINANCIJSKOG PLANA PRORAČUNSKOG KORISNIKA DRŽAVNOG PRORAČUNA ZA 2024. GODINU</t>
  </si>
  <si>
    <t>IZVRŠENJE 
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</si>
</sst>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#,##0_ ;[Red]\-#,##0\ "/>
  </numFmts>
  <fonts count="54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0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3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4" fontId="6" fillId="2" borderId="2" applyNumberFormat="0" applyProtection="0">
      <alignment vertical="center"/>
    </xf>
    <xf numFmtId="4" fontId="6" fillId="2" borderId="2" applyNumberFormat="0" applyProtection="0">
      <alignment vertical="center"/>
    </xf>
    <xf numFmtId="0" fontId="7" fillId="3" borderId="2" applyNumberFormat="0" applyProtection="0">
      <alignment horizontal="left" vertical="center" indent="1"/>
    </xf>
    <xf numFmtId="0" fontId="7" fillId="3" borderId="2" applyNumberFormat="0" applyProtection="0">
      <alignment horizontal="left" vertical="center" indent="1"/>
    </xf>
    <xf numFmtId="0" fontId="8" fillId="3" borderId="2" applyNumberFormat="0" applyProtection="0">
      <alignment horizontal="center" vertical="center"/>
    </xf>
    <xf numFmtId="0" fontId="2" fillId="4" borderId="2" applyNumberFormat="0" applyProtection="0">
      <alignment horizontal="left" vertical="center" wrapText="1" indent="1"/>
    </xf>
    <xf numFmtId="0" fontId="2" fillId="5" borderId="2" applyNumberFormat="0" applyProtection="0">
      <alignment horizontal="left" vertical="center" wrapText="1" indent="1"/>
    </xf>
    <xf numFmtId="0" fontId="2" fillId="6" borderId="2" applyNumberFormat="0" applyProtection="0">
      <alignment horizontal="left" vertical="center" wrapText="1" indent="1"/>
    </xf>
    <xf numFmtId="0" fontId="2" fillId="7" borderId="2" applyNumberFormat="0" applyProtection="0">
      <alignment horizontal="left" vertical="center" wrapText="1" indent="1"/>
    </xf>
    <xf numFmtId="4" fontId="6" fillId="8" borderId="2" applyNumberFormat="0" applyProtection="0">
      <alignment horizontal="right" vertical="center"/>
    </xf>
    <xf numFmtId="4" fontId="9" fillId="0" borderId="2" applyNumberFormat="0" applyProtection="0">
      <alignment horizontal="right" vertical="center"/>
    </xf>
    <xf numFmtId="0" fontId="2" fillId="7" borderId="2" applyNumberFormat="0" applyProtection="0">
      <alignment horizontal="left" vertical="center" indent="1"/>
    </xf>
    <xf numFmtId="0" fontId="10" fillId="7" borderId="2" applyNumberFormat="0" applyProtection="0">
      <alignment horizontal="left" vertical="center" indent="1"/>
    </xf>
    <xf numFmtId="0" fontId="11" fillId="9" borderId="0" applyNumberFormat="0" applyProtection="0"/>
    <xf numFmtId="0" fontId="12" fillId="0" borderId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7" fillId="19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7" fillId="1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7" fillId="29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4" fillId="38" borderId="0"/>
    <xf numFmtId="4" fontId="20" fillId="37" borderId="3" applyNumberFormat="0" applyProtection="0">
      <alignment vertical="center"/>
    </xf>
    <xf numFmtId="4" fontId="13" fillId="2" borderId="2" applyNumberFormat="0" applyProtection="0">
      <alignment vertical="center"/>
    </xf>
    <xf numFmtId="4" fontId="31" fillId="2" borderId="3" applyNumberFormat="0" applyProtection="0">
      <alignment vertical="center"/>
    </xf>
    <xf numFmtId="4" fontId="6" fillId="2" borderId="2" applyNumberFormat="0" applyProtection="0">
      <alignment horizontal="left" vertical="center" indent="1"/>
    </xf>
    <xf numFmtId="4" fontId="20" fillId="2" borderId="3" applyNumberFormat="0" applyProtection="0">
      <alignment horizontal="left" vertical="center" indent="1" justifyLastLine="1"/>
    </xf>
    <xf numFmtId="4" fontId="6" fillId="2" borderId="2" applyNumberFormat="0" applyProtection="0">
      <alignment horizontal="left" vertical="center" indent="1"/>
    </xf>
    <xf numFmtId="0" fontId="24" fillId="37" borderId="4" applyNumberFormat="0" applyProtection="0">
      <alignment horizontal="left" vertical="top" indent="1"/>
    </xf>
    <xf numFmtId="4" fontId="20" fillId="14" borderId="3" applyNumberFormat="0" applyProtection="0">
      <alignment horizontal="left" vertical="center" indent="1" justifyLastLine="1"/>
    </xf>
    <xf numFmtId="4" fontId="6" fillId="40" borderId="2" applyNumberFormat="0" applyProtection="0">
      <alignment horizontal="right" vertical="center"/>
    </xf>
    <xf numFmtId="4" fontId="20" fillId="11" borderId="3" applyNumberFormat="0" applyProtection="0">
      <alignment horizontal="right" vertical="center"/>
    </xf>
    <xf numFmtId="4" fontId="6" fillId="41" borderId="2" applyNumberFormat="0" applyProtection="0">
      <alignment horizontal="right" vertical="center"/>
    </xf>
    <xf numFmtId="4" fontId="20" fillId="42" borderId="3" applyNumberFormat="0" applyProtection="0">
      <alignment horizontal="right" vertical="center"/>
    </xf>
    <xf numFmtId="4" fontId="6" fillId="43" borderId="2" applyNumberFormat="0" applyProtection="0">
      <alignment horizontal="right" vertical="center"/>
    </xf>
    <xf numFmtId="4" fontId="20" fillId="34" borderId="5" applyNumberFormat="0" applyProtection="0">
      <alignment horizontal="right" vertical="center"/>
    </xf>
    <xf numFmtId="4" fontId="6" fillId="44" borderId="2" applyNumberFormat="0" applyProtection="0">
      <alignment horizontal="right" vertical="center"/>
    </xf>
    <xf numFmtId="4" fontId="20" fillId="36" borderId="3" applyNumberFormat="0" applyProtection="0">
      <alignment horizontal="right" vertical="center"/>
    </xf>
    <xf numFmtId="4" fontId="6" fillId="45" borderId="2" applyNumberFormat="0" applyProtection="0">
      <alignment horizontal="right" vertical="center"/>
    </xf>
    <xf numFmtId="4" fontId="20" fillId="46" borderId="3" applyNumberFormat="0" applyProtection="0">
      <alignment horizontal="right" vertical="center"/>
    </xf>
    <xf numFmtId="4" fontId="6" fillId="47" borderId="2" applyNumberFormat="0" applyProtection="0">
      <alignment horizontal="right" vertical="center"/>
    </xf>
    <xf numFmtId="4" fontId="20" fillId="48" borderId="3" applyNumberFormat="0" applyProtection="0">
      <alignment horizontal="right" vertical="center"/>
    </xf>
    <xf numFmtId="4" fontId="6" fillId="49" borderId="2" applyNumberFormat="0" applyProtection="0">
      <alignment horizontal="right" vertical="center"/>
    </xf>
    <xf numFmtId="4" fontId="20" fillId="12" borderId="3" applyNumberFormat="0" applyProtection="0">
      <alignment horizontal="right" vertical="center"/>
    </xf>
    <xf numFmtId="4" fontId="6" fillId="50" borderId="2" applyNumberFormat="0" applyProtection="0">
      <alignment horizontal="right" vertical="center"/>
    </xf>
    <xf numFmtId="4" fontId="20" fillId="30" borderId="3" applyNumberFormat="0" applyProtection="0">
      <alignment horizontal="right" vertical="center"/>
    </xf>
    <xf numFmtId="4" fontId="6" fillId="51" borderId="2" applyNumberFormat="0" applyProtection="0">
      <alignment horizontal="right" vertical="center"/>
    </xf>
    <xf numFmtId="4" fontId="20" fillId="52" borderId="3" applyNumberFormat="0" applyProtection="0">
      <alignment horizontal="right" vertical="center"/>
    </xf>
    <xf numFmtId="4" fontId="14" fillId="53" borderId="2" applyNumberFormat="0" applyProtection="0">
      <alignment horizontal="left" vertical="center" indent="1"/>
    </xf>
    <xf numFmtId="4" fontId="20" fillId="54" borderId="5" applyNumberFormat="0" applyProtection="0">
      <alignment horizontal="left" vertical="center" indent="1" justifyLastLine="1"/>
    </xf>
    <xf numFmtId="4" fontId="6" fillId="8" borderId="6" applyNumberFormat="0" applyProtection="0">
      <alignment horizontal="left" vertical="center" indent="1"/>
    </xf>
    <xf numFmtId="4" fontId="23" fillId="35" borderId="5" applyNumberFormat="0" applyProtection="0">
      <alignment horizontal="left" vertical="center" indent="1" justifyLastLine="1"/>
    </xf>
    <xf numFmtId="4" fontId="15" fillId="55" borderId="0" applyNumberFormat="0" applyProtection="0">
      <alignment horizontal="left" vertical="center" indent="1"/>
    </xf>
    <xf numFmtId="4" fontId="23" fillId="35" borderId="5" applyNumberFormat="0" applyProtection="0">
      <alignment horizontal="left" vertical="center" indent="1" justifyLastLine="1"/>
    </xf>
    <xf numFmtId="4" fontId="20" fillId="56" borderId="3" applyNumberFormat="0" applyProtection="0">
      <alignment horizontal="right" vertical="center"/>
    </xf>
    <xf numFmtId="4" fontId="5" fillId="8" borderId="2" applyNumberFormat="0" applyProtection="0">
      <alignment horizontal="left" vertical="center" indent="1"/>
    </xf>
    <xf numFmtId="4" fontId="20" fillId="57" borderId="5" applyNumberFormat="0" applyProtection="0">
      <alignment horizontal="left" vertical="center" indent="1" justifyLastLine="1"/>
    </xf>
    <xf numFmtId="4" fontId="5" fillId="4" borderId="2" applyNumberFormat="0" applyProtection="0">
      <alignment horizontal="left" vertical="center" indent="1"/>
    </xf>
    <xf numFmtId="4" fontId="20" fillId="56" borderId="5" applyNumberFormat="0" applyProtection="0">
      <alignment horizontal="left" vertical="center" indent="1" justifyLastLine="1"/>
    </xf>
    <xf numFmtId="0" fontId="17" fillId="0" borderId="2" applyNumberFormat="0" applyProtection="0">
      <alignment horizontal="left" vertical="center" wrapText="1" justifyLastLine="1"/>
    </xf>
    <xf numFmtId="0" fontId="20" fillId="13" borderId="3" applyNumberFormat="0" applyProtection="0">
      <alignment horizontal="left" vertical="center" indent="1" justifyLastLine="1"/>
    </xf>
    <xf numFmtId="0" fontId="2" fillId="4" borderId="2" applyNumberFormat="0" applyProtection="0">
      <alignment horizontal="left" vertical="center" indent="1"/>
    </xf>
    <xf numFmtId="0" fontId="20" fillId="35" borderId="4" applyNumberFormat="0" applyProtection="0">
      <alignment horizontal="left" vertical="top" indent="1"/>
    </xf>
    <xf numFmtId="0" fontId="17" fillId="0" borderId="2" applyNumberFormat="0" applyProtection="0">
      <alignment horizontal="left" vertical="center" wrapText="1"/>
    </xf>
    <xf numFmtId="0" fontId="20" fillId="39" borderId="3" applyNumberFormat="0" applyProtection="0">
      <alignment horizontal="left" vertical="center" indent="1" justifyLastLine="1"/>
    </xf>
    <xf numFmtId="0" fontId="2" fillId="5" borderId="2" applyNumberFormat="0" applyProtection="0">
      <alignment horizontal="left" vertical="center" indent="1"/>
    </xf>
    <xf numFmtId="0" fontId="20" fillId="56" borderId="4" applyNumberFormat="0" applyProtection="0">
      <alignment horizontal="left" vertical="top" indent="1"/>
    </xf>
    <xf numFmtId="0" fontId="17" fillId="0" borderId="2" applyNumberFormat="0" applyProtection="0">
      <alignment horizontal="left" vertical="center" wrapText="1"/>
    </xf>
    <xf numFmtId="0" fontId="20" fillId="3" borderId="3" applyNumberFormat="0" applyProtection="0">
      <alignment horizontal="left" vertical="center" indent="1" justifyLastLine="1"/>
    </xf>
    <xf numFmtId="0" fontId="2" fillId="6" borderId="2" applyNumberFormat="0" applyProtection="0">
      <alignment horizontal="left" vertical="center" indent="1"/>
    </xf>
    <xf numFmtId="0" fontId="20" fillId="3" borderId="4" applyNumberFormat="0" applyProtection="0">
      <alignment horizontal="left" vertical="top" indent="1"/>
    </xf>
    <xf numFmtId="0" fontId="10" fillId="0" borderId="2" applyNumberFormat="0" applyProtection="0">
      <alignment horizontal="left" vertical="center" wrapText="1"/>
    </xf>
    <xf numFmtId="0" fontId="20" fillId="57" borderId="3" applyNumberFormat="0" applyProtection="0">
      <alignment horizontal="left" vertical="center" indent="1" justifyLastLine="1"/>
    </xf>
    <xf numFmtId="0" fontId="2" fillId="7" borderId="2" applyNumberFormat="0" applyProtection="0">
      <alignment horizontal="left" vertical="center" indent="1"/>
    </xf>
    <xf numFmtId="0" fontId="20" fillId="57" borderId="4" applyNumberFormat="0" applyProtection="0">
      <alignment horizontal="left" vertical="top" indent="1"/>
    </xf>
    <xf numFmtId="0" fontId="12" fillId="0" borderId="0"/>
    <xf numFmtId="0" fontId="20" fillId="58" borderId="7" applyNumberFormat="0">
      <protection locked="0"/>
    </xf>
    <xf numFmtId="0" fontId="21" fillId="35" borderId="8" applyBorder="0"/>
    <xf numFmtId="4" fontId="6" fillId="59" borderId="2" applyNumberFormat="0" applyProtection="0">
      <alignment vertical="center"/>
    </xf>
    <xf numFmtId="4" fontId="22" fillId="10" borderId="4" applyNumberFormat="0" applyProtection="0">
      <alignment vertical="center"/>
    </xf>
    <xf numFmtId="4" fontId="13" fillId="59" borderId="2" applyNumberFormat="0" applyProtection="0">
      <alignment vertical="center"/>
    </xf>
    <xf numFmtId="4" fontId="32" fillId="0" borderId="9" applyNumberFormat="0" applyProtection="0">
      <alignment vertical="center"/>
    </xf>
    <xf numFmtId="4" fontId="6" fillId="59" borderId="2" applyNumberFormat="0" applyProtection="0">
      <alignment horizontal="left" vertical="center" indent="1"/>
    </xf>
    <xf numFmtId="4" fontId="22" fillId="13" borderId="4" applyNumberFormat="0" applyProtection="0">
      <alignment horizontal="left" vertical="center" indent="1"/>
    </xf>
    <xf numFmtId="4" fontId="6" fillId="59" borderId="2" applyNumberFormat="0" applyProtection="0">
      <alignment horizontal="left" vertical="center" indent="1"/>
    </xf>
    <xf numFmtId="0" fontId="22" fillId="10" borderId="4" applyNumberFormat="0" applyProtection="0">
      <alignment horizontal="left" vertical="top" indent="1"/>
    </xf>
    <xf numFmtId="4" fontId="20" fillId="0" borderId="3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31" fillId="60" borderId="3" applyNumberFormat="0" applyProtection="0">
      <alignment horizontal="right" vertical="center"/>
    </xf>
    <xf numFmtId="4" fontId="20" fillId="14" borderId="3" applyNumberFormat="0" applyProtection="0">
      <alignment horizontal="left" vertical="center" indent="1" justifyLastLine="1"/>
    </xf>
    <xf numFmtId="0" fontId="7" fillId="3" borderId="2" applyNumberFormat="0" applyProtection="0">
      <alignment horizontal="center" vertical="top" wrapText="1"/>
    </xf>
    <xf numFmtId="0" fontId="22" fillId="56" borderId="4" applyNumberFormat="0" applyProtection="0">
      <alignment horizontal="left" vertical="top" indent="1"/>
    </xf>
    <xf numFmtId="0" fontId="11" fillId="0" borderId="0" applyNumberFormat="0" applyProtection="0"/>
    <xf numFmtId="4" fontId="25" fillId="61" borderId="5" applyNumberFormat="0" applyProtection="0">
      <alignment horizontal="left" vertical="center" indent="1" justifyLastLine="1"/>
    </xf>
    <xf numFmtId="0" fontId="32" fillId="0" borderId="9"/>
    <xf numFmtId="4" fontId="16" fillId="8" borderId="2" applyNumberFormat="0" applyProtection="0">
      <alignment horizontal="right" vertical="center"/>
    </xf>
    <xf numFmtId="4" fontId="26" fillId="58" borderId="3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38" fillId="0" borderId="0"/>
    <xf numFmtId="0" fontId="39" fillId="55" borderId="4" applyNumberFormat="0" applyProtection="0">
      <alignment horizontal="left" vertical="center" indent="1"/>
    </xf>
    <xf numFmtId="4" fontId="6" fillId="57" borderId="4" applyNumberFormat="0" applyProtection="0">
      <alignment horizontal="right" vertical="center"/>
    </xf>
    <xf numFmtId="0" fontId="39" fillId="62" borderId="4" applyNumberFormat="0" applyProtection="0">
      <alignment horizontal="left" vertical="center" indent="1"/>
    </xf>
    <xf numFmtId="0" fontId="39" fillId="63" borderId="4" applyNumberFormat="0" applyProtection="0">
      <alignment horizontal="left" vertical="center" indent="1"/>
    </xf>
  </cellStyleXfs>
  <cellXfs count="107">
    <xf numFmtId="0" fontId="0" fillId="0" borderId="0" xfId="0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3" fontId="33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3" fontId="18" fillId="64" borderId="1" xfId="0" applyNumberFormat="1" applyFont="1" applyFill="1" applyBorder="1" applyAlignment="1">
      <alignment horizontal="center" vertical="center" wrapText="1"/>
    </xf>
    <xf numFmtId="3" fontId="33" fillId="64" borderId="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Continuous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Fill="1" applyAlignment="1">
      <alignment vertical="center" wrapText="1"/>
    </xf>
    <xf numFmtId="0" fontId="4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44" fillId="0" borderId="1" xfId="0" applyNumberFormat="1" applyFont="1" applyFill="1" applyBorder="1" applyAlignment="1">
      <alignment horizontal="center" vertical="center" wrapText="1"/>
    </xf>
    <xf numFmtId="0" fontId="7" fillId="65" borderId="1" xfId="0" applyFont="1" applyFill="1" applyBorder="1" applyAlignment="1">
      <alignment vertical="center" wrapText="1"/>
    </xf>
    <xf numFmtId="3" fontId="7" fillId="65" borderId="1" xfId="0" applyNumberFormat="1" applyFont="1" applyFill="1" applyBorder="1" applyAlignment="1">
      <alignment vertical="center"/>
    </xf>
    <xf numFmtId="4" fontId="7" fillId="65" borderId="1" xfId="0" applyNumberFormat="1" applyFont="1" applyFill="1" applyBorder="1" applyAlignment="1">
      <alignment vertical="center"/>
    </xf>
    <xf numFmtId="3" fontId="43" fillId="0" borderId="0" xfId="0" applyNumberFormat="1" applyFont="1" applyAlignment="1">
      <alignment horizontal="centerContinuous" vertical="center"/>
    </xf>
    <xf numFmtId="3" fontId="43" fillId="0" borderId="0" xfId="0" applyNumberFormat="1" applyFont="1" applyAlignment="1">
      <alignment vertical="center"/>
    </xf>
    <xf numFmtId="3" fontId="44" fillId="0" borderId="1" xfId="0" applyNumberFormat="1" applyFont="1" applyFill="1" applyBorder="1" applyAlignment="1">
      <alignment horizontal="center" vertical="center" wrapText="1"/>
    </xf>
    <xf numFmtId="3" fontId="42" fillId="0" borderId="0" xfId="0" applyNumberFormat="1" applyFont="1" applyFill="1" applyAlignment="1">
      <alignment vertical="center"/>
    </xf>
    <xf numFmtId="0" fontId="42" fillId="0" borderId="0" xfId="0" applyFont="1" applyAlignment="1">
      <alignment vertical="center" wrapText="1"/>
    </xf>
    <xf numFmtId="0" fontId="45" fillId="0" borderId="0" xfId="0" applyFont="1" applyAlignment="1">
      <alignment horizontal="centerContinuous" vertical="center"/>
    </xf>
    <xf numFmtId="0" fontId="45" fillId="0" borderId="0" xfId="0" applyFont="1" applyAlignment="1">
      <alignment horizontal="centerContinuous" vertical="center" wrapText="1"/>
    </xf>
    <xf numFmtId="164" fontId="45" fillId="0" borderId="0" xfId="0" applyNumberFormat="1" applyFont="1" applyAlignment="1">
      <alignment horizontal="centerContinuous" vertical="center"/>
    </xf>
    <xf numFmtId="3" fontId="45" fillId="0" borderId="0" xfId="0" applyNumberFormat="1" applyFont="1" applyAlignment="1">
      <alignment horizontal="centerContinuous" vertical="center"/>
    </xf>
    <xf numFmtId="0" fontId="45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indent="2"/>
    </xf>
    <xf numFmtId="0" fontId="10" fillId="0" borderId="1" xfId="0" applyFont="1" applyFill="1" applyBorder="1" applyAlignment="1">
      <alignment horizontal="left" vertical="center" wrapText="1" indent="1"/>
    </xf>
    <xf numFmtId="4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indent="3"/>
    </xf>
    <xf numFmtId="0" fontId="10" fillId="0" borderId="1" xfId="0" applyFont="1" applyFill="1" applyBorder="1" applyAlignment="1">
      <alignment horizontal="left" vertical="center" indent="4"/>
    </xf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 vertical="center" wrapText="1"/>
    </xf>
    <xf numFmtId="0" fontId="4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vertical="center" wrapText="1"/>
    </xf>
    <xf numFmtId="3" fontId="41" fillId="0" borderId="0" xfId="0" applyNumberFormat="1" applyFont="1" applyAlignment="1">
      <alignment horizontal="centerContinuous" vertical="center"/>
    </xf>
    <xf numFmtId="0" fontId="41" fillId="0" borderId="0" xfId="0" applyFont="1" applyAlignment="1">
      <alignment vertical="center"/>
    </xf>
    <xf numFmtId="0" fontId="0" fillId="0" borderId="0" xfId="0" applyFont="1" applyAlignment="1">
      <alignment horizontal="centerContinuous" vertical="center"/>
    </xf>
    <xf numFmtId="3" fontId="0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46" fillId="0" borderId="1" xfId="0" applyFont="1" applyBorder="1" applyAlignment="1">
      <alignment horizontal="left" vertical="center" indent="1"/>
    </xf>
    <xf numFmtId="0" fontId="46" fillId="0" borderId="1" xfId="0" applyFont="1" applyBorder="1" applyAlignment="1">
      <alignment horizontal="left" vertical="center"/>
    </xf>
    <xf numFmtId="164" fontId="46" fillId="0" borderId="1" xfId="0" applyNumberFormat="1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165" fontId="46" fillId="0" borderId="1" xfId="0" applyNumberFormat="1" applyFont="1" applyBorder="1" applyAlignment="1">
      <alignment vertical="center"/>
    </xf>
    <xf numFmtId="0" fontId="40" fillId="0" borderId="0" xfId="0" applyFont="1" applyAlignment="1">
      <alignment horizontal="centerContinuous" vertical="center"/>
    </xf>
    <xf numFmtId="0" fontId="40" fillId="0" borderId="0" xfId="0" applyFont="1" applyAlignment="1">
      <alignment horizontal="centerContinuous" vertical="center" wrapText="1"/>
    </xf>
    <xf numFmtId="164" fontId="40" fillId="0" borderId="0" xfId="0" applyNumberFormat="1" applyFont="1" applyAlignment="1">
      <alignment horizontal="centerContinuous" vertical="center"/>
    </xf>
    <xf numFmtId="3" fontId="40" fillId="0" borderId="0" xfId="0" applyNumberFormat="1" applyFont="1" applyAlignment="1">
      <alignment horizontal="centerContinuous" vertical="center"/>
    </xf>
    <xf numFmtId="0" fontId="47" fillId="0" borderId="0" xfId="0" applyFont="1" applyAlignment="1">
      <alignment vertical="center"/>
    </xf>
    <xf numFmtId="0" fontId="49" fillId="0" borderId="1" xfId="0" applyFont="1" applyFill="1" applyBorder="1" applyAlignment="1">
      <alignment horizontal="left" vertical="center" indent="1"/>
    </xf>
    <xf numFmtId="0" fontId="49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indent="2"/>
    </xf>
    <xf numFmtId="0" fontId="48" fillId="0" borderId="1" xfId="0" applyFont="1" applyFill="1" applyBorder="1" applyAlignment="1">
      <alignment horizontal="left" vertical="center" wrapText="1" indent="1"/>
    </xf>
    <xf numFmtId="1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indent="1"/>
    </xf>
    <xf numFmtId="0" fontId="50" fillId="0" borderId="1" xfId="0" applyFont="1" applyBorder="1" applyAlignment="1">
      <alignment horizontal="left" vertical="center"/>
    </xf>
    <xf numFmtId="164" fontId="50" fillId="0" borderId="1" xfId="0" applyNumberFormat="1" applyFont="1" applyBorder="1" applyAlignment="1">
      <alignment vertical="center"/>
    </xf>
    <xf numFmtId="3" fontId="50" fillId="0" borderId="1" xfId="0" applyNumberFormat="1" applyFont="1" applyBorder="1" applyAlignment="1">
      <alignment vertical="center"/>
    </xf>
    <xf numFmtId="4" fontId="46" fillId="0" borderId="1" xfId="0" applyNumberFormat="1" applyFont="1" applyBorder="1" applyAlignment="1">
      <alignment vertical="center"/>
    </xf>
    <xf numFmtId="4" fontId="50" fillId="0" borderId="1" xfId="0" applyNumberFormat="1" applyFont="1" applyBorder="1" applyAlignment="1">
      <alignment vertical="center"/>
    </xf>
    <xf numFmtId="4" fontId="51" fillId="0" borderId="1" xfId="0" applyNumberFormat="1" applyFont="1" applyFill="1" applyBorder="1" applyAlignment="1">
      <alignment vertical="center"/>
    </xf>
    <xf numFmtId="3" fontId="51" fillId="0" borderId="1" xfId="0" applyNumberFormat="1" applyFont="1" applyFill="1" applyBorder="1" applyAlignment="1">
      <alignment vertical="center"/>
    </xf>
    <xf numFmtId="4" fontId="51" fillId="65" borderId="1" xfId="0" applyNumberFormat="1" applyFont="1" applyFill="1" applyBorder="1" applyAlignment="1">
      <alignment vertical="center"/>
    </xf>
    <xf numFmtId="3" fontId="51" fillId="65" borderId="1" xfId="0" applyNumberFormat="1" applyFont="1" applyFill="1" applyBorder="1" applyAlignment="1">
      <alignment vertical="center"/>
    </xf>
    <xf numFmtId="3" fontId="52" fillId="0" borderId="0" xfId="0" applyNumberFormat="1" applyFont="1" applyFill="1" applyAlignment="1">
      <alignment vertical="center"/>
    </xf>
    <xf numFmtId="3" fontId="53" fillId="0" borderId="0" xfId="0" applyNumberFormat="1" applyFont="1" applyAlignment="1">
      <alignment vertical="center"/>
    </xf>
    <xf numFmtId="3" fontId="17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4" fontId="48" fillId="0" borderId="1" xfId="0" applyNumberFormat="1" applyFont="1" applyFill="1" applyBorder="1" applyAlignment="1">
      <alignment vertical="center"/>
    </xf>
    <xf numFmtId="3" fontId="48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horizontal="centerContinuous" vertical="center"/>
    </xf>
    <xf numFmtId="3" fontId="10" fillId="0" borderId="1" xfId="0" applyNumberFormat="1" applyFont="1" applyFill="1" applyBorder="1" applyAlignment="1">
      <alignment horizontal="centerContinuous" vertical="center"/>
    </xf>
    <xf numFmtId="4" fontId="49" fillId="0" borderId="1" xfId="0" applyNumberFormat="1" applyFont="1" applyFill="1" applyBorder="1" applyAlignment="1">
      <alignment vertical="center"/>
    </xf>
    <xf numFmtId="3" fontId="49" fillId="0" borderId="1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18" fillId="64" borderId="1" xfId="0" applyFont="1" applyFill="1" applyBorder="1" applyAlignment="1">
      <alignment horizontal="center" vertical="center"/>
    </xf>
    <xf numFmtId="1" fontId="33" fillId="64" borderId="1" xfId="0" applyNumberFormat="1" applyFont="1" applyFill="1" applyBorder="1" applyAlignment="1">
      <alignment horizontal="center" vertical="center"/>
    </xf>
  </cellXfs>
  <cellStyles count="157">
    <cellStyle name="Accent1 - 20%" xfId="54"/>
    <cellStyle name="Accent1 - 40%" xfId="55"/>
    <cellStyle name="Accent1 - 60%" xfId="56"/>
    <cellStyle name="Accent2 - 20%" xfId="57"/>
    <cellStyle name="Accent2 - 40%" xfId="58"/>
    <cellStyle name="Accent2 - 60%" xfId="59"/>
    <cellStyle name="Accent3 - 20%" xfId="60"/>
    <cellStyle name="Accent3 - 40%" xfId="61"/>
    <cellStyle name="Accent3 - 60%" xfId="62"/>
    <cellStyle name="Accent4 - 20%" xfId="63"/>
    <cellStyle name="Accent4 - 40%" xfId="64"/>
    <cellStyle name="Accent4 - 60%" xfId="65"/>
    <cellStyle name="Accent5 - 20%" xfId="66"/>
    <cellStyle name="Accent5 - 40%" xfId="67"/>
    <cellStyle name="Accent5 - 60%" xfId="68"/>
    <cellStyle name="Accent6 - 20%" xfId="69"/>
    <cellStyle name="Accent6 - 40%" xfId="70"/>
    <cellStyle name="Accent6 - 60%" xfId="71"/>
    <cellStyle name="Emphasis 1" xfId="72"/>
    <cellStyle name="Emphasis 2" xfId="73"/>
    <cellStyle name="Emphasis 3" xfId="74"/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6 2" xfId="8"/>
    <cellStyle name="Normal 16 3" xfId="9"/>
    <cellStyle name="Normal 17" xfId="10"/>
    <cellStyle name="Normal 17 2" xfId="11"/>
    <cellStyle name="Normal 17 3" xfId="12"/>
    <cellStyle name="Normal 18" xfId="13"/>
    <cellStyle name="Normal 19" xfId="14"/>
    <cellStyle name="Normal 2" xfId="15"/>
    <cellStyle name="Normal 2 2" xfId="16"/>
    <cellStyle name="Normal 20" xfId="17"/>
    <cellStyle name="Normal 21" xfId="53"/>
    <cellStyle name="Normal 3" xfId="18"/>
    <cellStyle name="Normal 4" xfId="19"/>
    <cellStyle name="Normal 4 2" xfId="20"/>
    <cellStyle name="Normal 4 2 2" xfId="21"/>
    <cellStyle name="Normal 4 3" xfId="22"/>
    <cellStyle name="Normal 5" xfId="23"/>
    <cellStyle name="Normal 5 2" xfId="24"/>
    <cellStyle name="Normal 5 3" xfId="25"/>
    <cellStyle name="Normal 5 4" xfId="26"/>
    <cellStyle name="Normal 5 5" xfId="27"/>
    <cellStyle name="Normal 5 6" xfId="28"/>
    <cellStyle name="Normal 5 7" xfId="29"/>
    <cellStyle name="Normal 5 8" xfId="30"/>
    <cellStyle name="Normal 6" xfId="31"/>
    <cellStyle name="Normal 6 2" xfId="32"/>
    <cellStyle name="Normal 7" xfId="33"/>
    <cellStyle name="Normal 8" xfId="34"/>
    <cellStyle name="Normal 9" xfId="35"/>
    <cellStyle name="Normalno 2" xfId="36"/>
    <cellStyle name="Normalno 2 2" xfId="37"/>
    <cellStyle name="Normalno 2 3" xfId="75"/>
    <cellStyle name="Normalno 3" xfId="152"/>
    <cellStyle name="Obično_List4" xfId="38"/>
    <cellStyle name="SAPBEXaggData" xfId="39"/>
    <cellStyle name="SAPBEXaggData 2" xfId="40"/>
    <cellStyle name="SAPBEXaggData 2 2" xfId="76"/>
    <cellStyle name="SAPBEXaggDataEmph" xfId="77"/>
    <cellStyle name="SAPBEXaggDataEmph 2" xfId="78"/>
    <cellStyle name="SAPBEXaggItem" xfId="79"/>
    <cellStyle name="SAPBEXaggItem 2" xfId="80"/>
    <cellStyle name="SAPBEXaggItemX" xfId="81"/>
    <cellStyle name="SAPBEXaggItemX 2" xfId="82"/>
    <cellStyle name="SAPBEXchaText" xfId="41"/>
    <cellStyle name="SAPBEXchaText 2" xfId="83"/>
    <cellStyle name="SAPBEXchaText 3" xfId="42"/>
    <cellStyle name="SAPBEXexcBad7" xfId="84"/>
    <cellStyle name="SAPBEXexcBad7 2" xfId="85"/>
    <cellStyle name="SAPBEXexcBad8" xfId="86"/>
    <cellStyle name="SAPBEXexcBad8 2" xfId="87"/>
    <cellStyle name="SAPBEXexcBad9" xfId="88"/>
    <cellStyle name="SAPBEXexcBad9 2" xfId="89"/>
    <cellStyle name="SAPBEXexcCritical4" xfId="90"/>
    <cellStyle name="SAPBEXexcCritical4 2" xfId="91"/>
    <cellStyle name="SAPBEXexcCritical5" xfId="92"/>
    <cellStyle name="SAPBEXexcCritical5 2" xfId="93"/>
    <cellStyle name="SAPBEXexcCritical6" xfId="94"/>
    <cellStyle name="SAPBEXexcCritical6 2" xfId="95"/>
    <cellStyle name="SAPBEXexcGood1" xfId="96"/>
    <cellStyle name="SAPBEXexcGood1 2" xfId="97"/>
    <cellStyle name="SAPBEXexcGood2" xfId="98"/>
    <cellStyle name="SAPBEXexcGood2 2" xfId="99"/>
    <cellStyle name="SAPBEXexcGood3" xfId="100"/>
    <cellStyle name="SAPBEXexcGood3 2" xfId="101"/>
    <cellStyle name="SAPBEXfilterDrill" xfId="102"/>
    <cellStyle name="SAPBEXfilterDrill 2" xfId="103"/>
    <cellStyle name="SAPBEXfilterItem" xfId="104"/>
    <cellStyle name="SAPBEXfilterItem 2" xfId="105"/>
    <cellStyle name="SAPBEXfilterText" xfId="106"/>
    <cellStyle name="SAPBEXfilterText 2" xfId="107"/>
    <cellStyle name="SAPBEXformats" xfId="43"/>
    <cellStyle name="SAPBEXformats 2" xfId="108"/>
    <cellStyle name="SAPBEXheaderItem" xfId="109"/>
    <cellStyle name="SAPBEXheaderItem 2" xfId="110"/>
    <cellStyle name="SAPBEXheaderText" xfId="111"/>
    <cellStyle name="SAPBEXheaderText 2" xfId="112"/>
    <cellStyle name="SAPBEXHLevel0" xfId="44"/>
    <cellStyle name="SAPBEXHLevel0 2" xfId="114"/>
    <cellStyle name="SAPBEXHLevel0 3" xfId="113"/>
    <cellStyle name="SAPBEXHLevel0 4" xfId="153"/>
    <cellStyle name="SAPBEXHLevel0X" xfId="115"/>
    <cellStyle name="SAPBEXHLevel0X 2" xfId="116"/>
    <cellStyle name="SAPBEXHLevel1" xfId="45"/>
    <cellStyle name="SAPBEXHLevel1 2" xfId="118"/>
    <cellStyle name="SAPBEXHLevel1 3" xfId="117"/>
    <cellStyle name="SAPBEXHLevel1 4" xfId="155"/>
    <cellStyle name="SAPBEXHLevel1X" xfId="119"/>
    <cellStyle name="SAPBEXHLevel1X 2" xfId="120"/>
    <cellStyle name="SAPBEXHLevel2" xfId="46"/>
    <cellStyle name="SAPBEXHLevel2 2" xfId="122"/>
    <cellStyle name="SAPBEXHLevel2 3" xfId="121"/>
    <cellStyle name="SAPBEXHLevel2 5" xfId="156"/>
    <cellStyle name="SAPBEXHLevel2X" xfId="123"/>
    <cellStyle name="SAPBEXHLevel2X 2" xfId="124"/>
    <cellStyle name="SAPBEXHLevel3" xfId="47"/>
    <cellStyle name="SAPBEXHLevel3 2" xfId="126"/>
    <cellStyle name="SAPBEXHLevel3 3" xfId="125"/>
    <cellStyle name="SAPBEXHLevel3X" xfId="127"/>
    <cellStyle name="SAPBEXHLevel3X 2" xfId="128"/>
    <cellStyle name="SAPBEXinputData" xfId="129"/>
    <cellStyle name="SAPBEXinputData 2" xfId="130"/>
    <cellStyle name="SAPBEXItemHeader" xfId="131"/>
    <cellStyle name="SAPBEXresData" xfId="132"/>
    <cellStyle name="SAPBEXresData 2" xfId="133"/>
    <cellStyle name="SAPBEXresDataEmph" xfId="134"/>
    <cellStyle name="SAPBEXresDataEmph 2" xfId="135"/>
    <cellStyle name="SAPBEXresItem" xfId="136"/>
    <cellStyle name="SAPBEXresItem 2" xfId="137"/>
    <cellStyle name="SAPBEXresItemX" xfId="138"/>
    <cellStyle name="SAPBEXresItemX 2" xfId="139"/>
    <cellStyle name="SAPBEXstdData" xfId="48"/>
    <cellStyle name="SAPBEXstdData 2" xfId="49"/>
    <cellStyle name="SAPBEXstdData 2 2" xfId="140"/>
    <cellStyle name="SAPBEXstdData 3" xfId="154"/>
    <cellStyle name="SAPBEXstdDataEmph" xfId="141"/>
    <cellStyle name="SAPBEXstdDataEmph 2" xfId="142"/>
    <cellStyle name="SAPBEXstdItem" xfId="50"/>
    <cellStyle name="SAPBEXstdItem 2" xfId="143"/>
    <cellStyle name="SAPBEXstdItem 3" xfId="51"/>
    <cellStyle name="SAPBEXstdItemX" xfId="144"/>
    <cellStyle name="SAPBEXstdItemX 2" xfId="145"/>
    <cellStyle name="SAPBEXtitle" xfId="52"/>
    <cellStyle name="SAPBEXtitle 2" xfId="147"/>
    <cellStyle name="SAPBEXtitle 3" xfId="146"/>
    <cellStyle name="SAPBEXunassignedItem" xfId="148"/>
    <cellStyle name="SAPBEXundefined" xfId="149"/>
    <cellStyle name="SAPBEXundefined 2" xfId="150"/>
    <cellStyle name="Sheet Title" xfId="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-fsl\proracun\Defence%20Planning%20Questionnaire-ANTONELA\DPQ%202010\Capability%20Survey-Update,September%202010-Var%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_ME"/>
      <sheetName val="Classification_Level"/>
      <sheetName val="H1"/>
      <sheetName val="E2"/>
      <sheetName val="E3L"/>
      <sheetName val="E3M"/>
      <sheetName val="E3A"/>
      <sheetName val="E3O"/>
      <sheetName val="E3C"/>
      <sheetName val="E3S"/>
      <sheetName val="E4"/>
    </sheetNames>
    <sheetDataSet>
      <sheetData sheetId="0"/>
      <sheetData sheetId="1">
        <row r="5">
          <cell r="I5" t="str">
            <v>NATO/EU UNCLASSIFIED</v>
          </cell>
        </row>
        <row r="51">
          <cell r="C51" t="str">
            <v>-1-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"/>
  <sheetViews>
    <sheetView tabSelected="1" zoomScaleNormal="100" workbookViewId="0">
      <selection activeCell="K13" sqref="K13"/>
    </sheetView>
  </sheetViews>
  <sheetFormatPr defaultRowHeight="15"/>
  <cols>
    <col min="1" max="1" width="70" style="38" customWidth="1"/>
    <col min="2" max="2" width="18.6640625" style="35" customWidth="1"/>
    <col min="3" max="4" width="17.1640625" style="35" customWidth="1"/>
    <col min="5" max="5" width="18.6640625" style="35" customWidth="1"/>
    <col min="6" max="7" width="12.83203125" style="35" customWidth="1"/>
    <col min="8" max="49" width="9.33203125" style="103"/>
    <col min="50" max="16384" width="9.33203125" style="22"/>
  </cols>
  <sheetData>
    <row r="1" spans="1:49" ht="15.75">
      <c r="A1" s="19" t="s">
        <v>75</v>
      </c>
      <c r="B1" s="34"/>
      <c r="C1" s="34"/>
      <c r="D1" s="34"/>
      <c r="E1" s="34"/>
      <c r="F1" s="34"/>
      <c r="G1" s="34"/>
    </row>
    <row r="2" spans="1:49" ht="15.75">
      <c r="A2" s="19" t="s">
        <v>271</v>
      </c>
      <c r="B2" s="34"/>
      <c r="C2" s="34"/>
      <c r="D2" s="34"/>
      <c r="E2" s="34"/>
      <c r="F2" s="34"/>
      <c r="G2" s="34"/>
    </row>
    <row r="3" spans="1:49" ht="9" customHeight="1">
      <c r="A3" s="19"/>
      <c r="B3" s="34"/>
      <c r="C3" s="34"/>
      <c r="D3" s="34"/>
      <c r="E3" s="34"/>
      <c r="F3" s="34"/>
      <c r="G3" s="34"/>
    </row>
    <row r="4" spans="1:49" ht="15.75">
      <c r="A4" s="19" t="s">
        <v>74</v>
      </c>
      <c r="B4" s="34"/>
      <c r="C4" s="34"/>
      <c r="D4" s="34"/>
      <c r="E4" s="34"/>
      <c r="F4" s="34"/>
      <c r="G4" s="34"/>
    </row>
    <row r="5" spans="1:49" ht="9" customHeight="1">
      <c r="A5" s="19"/>
      <c r="B5" s="34"/>
      <c r="C5" s="34"/>
      <c r="D5" s="34"/>
      <c r="E5" s="34"/>
      <c r="F5" s="34"/>
      <c r="G5" s="34"/>
    </row>
    <row r="6" spans="1:49" ht="15.75">
      <c r="A6" s="19" t="s">
        <v>76</v>
      </c>
      <c r="B6" s="34"/>
      <c r="C6" s="34"/>
      <c r="D6" s="34"/>
      <c r="E6" s="34"/>
      <c r="F6" s="34"/>
      <c r="G6" s="34"/>
    </row>
    <row r="7" spans="1:49" ht="12" customHeight="1">
      <c r="A7" s="20"/>
    </row>
    <row r="8" spans="1:49">
      <c r="A8" s="20" t="s">
        <v>77</v>
      </c>
    </row>
    <row r="9" spans="1:49" s="21" customFormat="1" ht="43.5" customHeight="1">
      <c r="A9" s="28" t="s">
        <v>37</v>
      </c>
      <c r="B9" s="29" t="s">
        <v>250</v>
      </c>
      <c r="C9" s="29" t="s">
        <v>251</v>
      </c>
      <c r="D9" s="29" t="s">
        <v>252</v>
      </c>
      <c r="E9" s="29" t="s">
        <v>253</v>
      </c>
      <c r="F9" s="29" t="s">
        <v>79</v>
      </c>
      <c r="G9" s="29" t="s">
        <v>79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</row>
    <row r="10" spans="1:49" s="24" customFormat="1" ht="12">
      <c r="A10" s="79">
        <v>1</v>
      </c>
      <c r="B10" s="80">
        <v>2</v>
      </c>
      <c r="C10" s="80">
        <v>3</v>
      </c>
      <c r="D10" s="80">
        <v>4</v>
      </c>
      <c r="E10" s="80">
        <v>5</v>
      </c>
      <c r="F10" s="80" t="s">
        <v>80</v>
      </c>
      <c r="G10" s="80" t="s">
        <v>81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</row>
    <row r="11" spans="1:49" ht="21.75" customHeight="1">
      <c r="A11" s="25" t="s">
        <v>4</v>
      </c>
      <c r="B11" s="27">
        <v>1030292575.8800001</v>
      </c>
      <c r="C11" s="26">
        <v>1275817528</v>
      </c>
      <c r="D11" s="26">
        <v>1411671697</v>
      </c>
      <c r="E11" s="27">
        <v>1407858000.46</v>
      </c>
      <c r="F11" s="27">
        <f>E11/B11*100</f>
        <v>136.64642776422139</v>
      </c>
      <c r="G11" s="27">
        <f>E11/D11*100</f>
        <v>99.729845363613606</v>
      </c>
    </row>
    <row r="12" spans="1:49" ht="21.75" customHeight="1">
      <c r="A12" s="25" t="s">
        <v>5</v>
      </c>
      <c r="B12" s="27">
        <v>1301251.97</v>
      </c>
      <c r="C12" s="26">
        <v>1500002</v>
      </c>
      <c r="D12" s="26">
        <v>1500002</v>
      </c>
      <c r="E12" s="27">
        <v>1392995.58</v>
      </c>
      <c r="F12" s="27">
        <f t="shared" ref="F12:F16" si="0">E12/B12*100</f>
        <v>107.05041084395054</v>
      </c>
      <c r="G12" s="27">
        <f t="shared" ref="G12:G16" si="1">E12/D12*100</f>
        <v>92.866248178335766</v>
      </c>
    </row>
    <row r="13" spans="1:49" ht="21.75" customHeight="1">
      <c r="A13" s="31" t="s">
        <v>6</v>
      </c>
      <c r="B13" s="33">
        <f>SUM(B11,B12)</f>
        <v>1031593827.8500001</v>
      </c>
      <c r="C13" s="32">
        <f t="shared" ref="C13:E13" si="2">SUM(C11,C12)</f>
        <v>1277317530</v>
      </c>
      <c r="D13" s="32">
        <f t="shared" si="2"/>
        <v>1413171699</v>
      </c>
      <c r="E13" s="33">
        <f t="shared" si="2"/>
        <v>1409250996.04</v>
      </c>
      <c r="F13" s="33">
        <f t="shared" si="0"/>
        <v>136.60909536237682</v>
      </c>
      <c r="G13" s="33">
        <f t="shared" si="1"/>
        <v>99.72256004257838</v>
      </c>
    </row>
    <row r="14" spans="1:49" ht="21.75" customHeight="1">
      <c r="A14" s="25" t="s">
        <v>7</v>
      </c>
      <c r="B14" s="27">
        <v>666784826.12</v>
      </c>
      <c r="C14" s="26">
        <v>807453487</v>
      </c>
      <c r="D14" s="26">
        <v>801012532</v>
      </c>
      <c r="E14" s="27">
        <v>791617938.14999998</v>
      </c>
      <c r="F14" s="27">
        <f t="shared" si="0"/>
        <v>118.72164859485478</v>
      </c>
      <c r="G14" s="27">
        <f t="shared" si="1"/>
        <v>98.827160191046787</v>
      </c>
    </row>
    <row r="15" spans="1:49" ht="21.75" customHeight="1">
      <c r="A15" s="25" t="s">
        <v>8</v>
      </c>
      <c r="B15" s="27">
        <v>359296877.23000002</v>
      </c>
      <c r="C15" s="26">
        <v>471300528</v>
      </c>
      <c r="D15" s="26">
        <v>468795652</v>
      </c>
      <c r="E15" s="27">
        <v>468302128.81999999</v>
      </c>
      <c r="F15" s="27">
        <f t="shared" si="0"/>
        <v>130.3384912305323</v>
      </c>
      <c r="G15" s="27">
        <f t="shared" si="1"/>
        <v>99.894725307733864</v>
      </c>
    </row>
    <row r="16" spans="1:49" ht="21.75" customHeight="1">
      <c r="A16" s="31" t="s">
        <v>9</v>
      </c>
      <c r="B16" s="33">
        <f>SUM(B14:B15)</f>
        <v>1026081703.35</v>
      </c>
      <c r="C16" s="32">
        <f t="shared" ref="C16:E16" si="3">SUM(C14:C15)</f>
        <v>1278754015</v>
      </c>
      <c r="D16" s="32">
        <f t="shared" si="3"/>
        <v>1269808184</v>
      </c>
      <c r="E16" s="33">
        <f t="shared" si="3"/>
        <v>1259920066.97</v>
      </c>
      <c r="F16" s="33">
        <f t="shared" si="0"/>
        <v>122.78944872095015</v>
      </c>
      <c r="G16" s="33">
        <f t="shared" si="1"/>
        <v>99.221290494533463</v>
      </c>
    </row>
    <row r="17" spans="1:49" ht="21.75" customHeight="1">
      <c r="A17" s="31" t="s">
        <v>10</v>
      </c>
      <c r="B17" s="33">
        <f>B13-B16</f>
        <v>5512124.5000001192</v>
      </c>
      <c r="C17" s="32">
        <f t="shared" ref="C17:E17" si="4">C13-C16</f>
        <v>-1436485</v>
      </c>
      <c r="D17" s="32">
        <f t="shared" si="4"/>
        <v>143363515</v>
      </c>
      <c r="E17" s="33">
        <f t="shared" si="4"/>
        <v>149330929.06999993</v>
      </c>
      <c r="F17" s="32"/>
      <c r="G17" s="32"/>
    </row>
    <row r="18" spans="1:49" ht="12" customHeight="1">
      <c r="A18" s="23"/>
      <c r="B18" s="91"/>
      <c r="C18" s="91"/>
      <c r="D18" s="91"/>
      <c r="E18" s="91"/>
      <c r="F18" s="37"/>
      <c r="G18" s="37"/>
    </row>
    <row r="19" spans="1:49">
      <c r="A19" s="23" t="s">
        <v>78</v>
      </c>
      <c r="B19" s="91"/>
      <c r="C19" s="91"/>
      <c r="D19" s="91"/>
      <c r="E19" s="91"/>
      <c r="F19" s="37"/>
      <c r="G19" s="37"/>
    </row>
    <row r="20" spans="1:49" s="21" customFormat="1" ht="43.5" customHeight="1">
      <c r="A20" s="28" t="s">
        <v>37</v>
      </c>
      <c r="B20" s="29" t="s">
        <v>250</v>
      </c>
      <c r="C20" s="29" t="s">
        <v>251</v>
      </c>
      <c r="D20" s="29" t="s">
        <v>252</v>
      </c>
      <c r="E20" s="29" t="s">
        <v>253</v>
      </c>
      <c r="F20" s="29" t="s">
        <v>79</v>
      </c>
      <c r="G20" s="29" t="s">
        <v>79</v>
      </c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</row>
    <row r="21" spans="1:49" s="24" customFormat="1" ht="12">
      <c r="A21" s="30">
        <v>1</v>
      </c>
      <c r="B21" s="36">
        <v>2</v>
      </c>
      <c r="C21" s="36">
        <v>3</v>
      </c>
      <c r="D21" s="36">
        <v>4</v>
      </c>
      <c r="E21" s="36">
        <v>5</v>
      </c>
      <c r="F21" s="36" t="s">
        <v>80</v>
      </c>
      <c r="G21" s="36" t="s">
        <v>81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</row>
    <row r="22" spans="1:49" ht="21.75" customHeight="1">
      <c r="A22" s="25" t="s">
        <v>11</v>
      </c>
      <c r="B22" s="87"/>
      <c r="C22" s="88"/>
      <c r="D22" s="88"/>
      <c r="E22" s="88"/>
      <c r="F22" s="26"/>
      <c r="G22" s="26"/>
    </row>
    <row r="23" spans="1:49" ht="21.75" customHeight="1">
      <c r="A23" s="25" t="s">
        <v>12</v>
      </c>
      <c r="B23" s="87"/>
      <c r="C23" s="88"/>
      <c r="D23" s="88"/>
      <c r="E23" s="88"/>
      <c r="F23" s="26"/>
      <c r="G23" s="26"/>
    </row>
    <row r="24" spans="1:49" ht="21.75" customHeight="1">
      <c r="A24" s="31" t="s">
        <v>13</v>
      </c>
      <c r="B24" s="89"/>
      <c r="C24" s="90"/>
      <c r="D24" s="90"/>
      <c r="E24" s="90"/>
      <c r="F24" s="32"/>
      <c r="G24" s="32"/>
    </row>
    <row r="25" spans="1:49" ht="21.75" customHeight="1">
      <c r="A25" s="25" t="s">
        <v>14</v>
      </c>
      <c r="B25" s="27">
        <v>6274359.75</v>
      </c>
      <c r="C25" s="26">
        <v>11786485</v>
      </c>
      <c r="D25" s="26">
        <v>11786485</v>
      </c>
      <c r="E25" s="27">
        <v>11786484.25</v>
      </c>
      <c r="F25" s="27">
        <f t="shared" ref="F25:F26" si="5">E25/B25*100</f>
        <v>187.85158517568266</v>
      </c>
      <c r="G25" s="27">
        <f t="shared" ref="G25:G26" si="6">E25/D25*100</f>
        <v>99.999993636779749</v>
      </c>
    </row>
    <row r="26" spans="1:49" ht="21.75" customHeight="1">
      <c r="A26" s="25" t="s">
        <v>15</v>
      </c>
      <c r="B26" s="27">
        <v>-11786484.25</v>
      </c>
      <c r="C26" s="26">
        <v>-10350000</v>
      </c>
      <c r="D26" s="26">
        <v>-155150000</v>
      </c>
      <c r="E26" s="27">
        <v>-161117413.31999999</v>
      </c>
      <c r="F26" s="27">
        <f t="shared" si="5"/>
        <v>1366.967535887557</v>
      </c>
      <c r="G26" s="27">
        <f t="shared" si="6"/>
        <v>103.84622192716726</v>
      </c>
    </row>
    <row r="27" spans="1:49" ht="21.75" customHeight="1">
      <c r="A27" s="31" t="s">
        <v>16</v>
      </c>
      <c r="B27" s="33">
        <f>SUM(B25:B26)</f>
        <v>-5512124.5</v>
      </c>
      <c r="C27" s="32">
        <f t="shared" ref="C27:E27" si="7">SUM(C25:C26)</f>
        <v>1436485</v>
      </c>
      <c r="D27" s="32">
        <f t="shared" si="7"/>
        <v>-143363515</v>
      </c>
      <c r="E27" s="33">
        <f t="shared" si="7"/>
        <v>-149330929.06999999</v>
      </c>
      <c r="F27" s="32"/>
      <c r="G27" s="32"/>
    </row>
    <row r="28" spans="1:49" ht="21.75" customHeight="1">
      <c r="A28" s="31" t="s">
        <v>17</v>
      </c>
      <c r="B28" s="33">
        <f>SUM(B17,B27)</f>
        <v>1.1920928955078125E-7</v>
      </c>
      <c r="C28" s="32">
        <f>SUM(C17,C27)</f>
        <v>0</v>
      </c>
      <c r="D28" s="32">
        <f>SUM(D17,D27)</f>
        <v>0</v>
      </c>
      <c r="E28" s="33">
        <f>SUM(E17,E27)</f>
        <v>0</v>
      </c>
      <c r="F28" s="32"/>
      <c r="G28" s="32"/>
    </row>
    <row r="29" spans="1:49" ht="18.75" customHeight="1"/>
    <row r="30" spans="1:49">
      <c r="B30" s="92"/>
      <c r="C30" s="92"/>
      <c r="D30" s="92"/>
      <c r="E30" s="92"/>
    </row>
    <row r="31" spans="1:49">
      <c r="B31" s="92"/>
      <c r="C31" s="92"/>
      <c r="D31" s="92"/>
      <c r="E31" s="92"/>
    </row>
    <row r="32" spans="1:49">
      <c r="B32" s="92"/>
      <c r="C32" s="92"/>
      <c r="D32" s="92"/>
      <c r="E32" s="92"/>
    </row>
    <row r="33" spans="2:5">
      <c r="B33" s="92"/>
      <c r="C33" s="92"/>
      <c r="D33" s="92"/>
      <c r="E33" s="92"/>
    </row>
    <row r="34" spans="2:5">
      <c r="B34" s="92"/>
      <c r="C34" s="92"/>
      <c r="D34" s="92"/>
      <c r="E34" s="92"/>
    </row>
    <row r="35" spans="2:5">
      <c r="B35" s="92"/>
      <c r="C35" s="92"/>
      <c r="D35" s="92"/>
      <c r="E35" s="92"/>
    </row>
    <row r="36" spans="2:5">
      <c r="B36" s="92"/>
      <c r="C36" s="92"/>
      <c r="D36" s="92"/>
      <c r="E36" s="92"/>
    </row>
    <row r="37" spans="2:5">
      <c r="B37" s="92"/>
      <c r="C37" s="92"/>
      <c r="D37" s="92"/>
      <c r="E37" s="92"/>
    </row>
    <row r="38" spans="2:5">
      <c r="B38" s="92"/>
      <c r="C38" s="92"/>
      <c r="D38" s="92"/>
      <c r="E38" s="92"/>
    </row>
    <row r="39" spans="2:5">
      <c r="B39" s="92"/>
      <c r="C39" s="92"/>
      <c r="D39" s="92"/>
      <c r="E39" s="92"/>
    </row>
    <row r="40" spans="2:5">
      <c r="B40" s="92"/>
      <c r="C40" s="92"/>
      <c r="D40" s="92"/>
      <c r="E40" s="92"/>
    </row>
    <row r="41" spans="2:5">
      <c r="B41" s="92"/>
      <c r="C41" s="92"/>
      <c r="D41" s="92"/>
      <c r="E41" s="92"/>
    </row>
    <row r="42" spans="2:5">
      <c r="B42" s="92"/>
      <c r="C42" s="92"/>
      <c r="D42" s="92"/>
      <c r="E42" s="92"/>
    </row>
  </sheetData>
  <printOptions horizontalCentered="1"/>
  <pageMargins left="0.35433070866141736" right="0.35433070866141736" top="0.43" bottom="0.43" header="0.23622047244094491" footer="0.21"/>
  <pageSetup paperSize="9" orientation="landscape" r:id="rId1"/>
  <headerFooter>
    <oddHeader>&amp;L&amp;"Times New Roman,Regular"Glava 03005 Ministarstvo obrane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zoomScaleNormal="100" workbookViewId="0">
      <selection activeCell="K13" sqref="K13"/>
    </sheetView>
  </sheetViews>
  <sheetFormatPr defaultRowHeight="11.25"/>
  <cols>
    <col min="1" max="1" width="12.33203125" style="1" customWidth="1"/>
    <col min="2" max="2" width="57.5" style="13" customWidth="1"/>
    <col min="3" max="3" width="18.83203125" style="9" customWidth="1"/>
    <col min="4" max="6" width="18.83203125" style="12" customWidth="1"/>
    <col min="7" max="8" width="13.1640625" style="12" customWidth="1"/>
    <col min="9" max="16384" width="9.33203125" style="1"/>
  </cols>
  <sheetData>
    <row r="1" spans="1:8" s="43" customFormat="1" ht="15.75">
      <c r="A1" s="39" t="s">
        <v>74</v>
      </c>
      <c r="B1" s="40"/>
      <c r="C1" s="41"/>
      <c r="D1" s="42"/>
      <c r="E1" s="42"/>
      <c r="F1" s="42"/>
      <c r="G1" s="42"/>
      <c r="H1" s="42"/>
    </row>
    <row r="2" spans="1:8" s="24" customFormat="1" ht="8.25" customHeight="1">
      <c r="A2" s="70"/>
      <c r="B2" s="71"/>
      <c r="C2" s="72"/>
      <c r="D2" s="73"/>
      <c r="E2" s="73"/>
      <c r="F2" s="73"/>
      <c r="G2" s="73"/>
      <c r="H2" s="73"/>
    </row>
    <row r="3" spans="1:8" s="43" customFormat="1" ht="15.75">
      <c r="A3" s="39" t="s">
        <v>82</v>
      </c>
      <c r="B3" s="40"/>
      <c r="C3" s="41"/>
      <c r="D3" s="42"/>
      <c r="E3" s="42"/>
      <c r="F3" s="42"/>
      <c r="G3" s="42"/>
      <c r="H3" s="42"/>
    </row>
    <row r="4" spans="1:8" s="24" customFormat="1" ht="8.25" customHeight="1">
      <c r="A4" s="70"/>
      <c r="B4" s="71"/>
      <c r="C4" s="72"/>
      <c r="D4" s="73"/>
      <c r="E4" s="73"/>
      <c r="F4" s="73"/>
      <c r="G4" s="73"/>
      <c r="H4" s="73"/>
    </row>
    <row r="5" spans="1:8" s="43" customFormat="1" ht="15.75">
      <c r="A5" s="39" t="s">
        <v>83</v>
      </c>
      <c r="B5" s="40"/>
      <c r="C5" s="41"/>
      <c r="D5" s="42"/>
      <c r="E5" s="42"/>
      <c r="F5" s="42"/>
      <c r="G5" s="42"/>
      <c r="H5" s="42"/>
    </row>
    <row r="6" spans="1:8" ht="8.25" customHeight="1">
      <c r="A6" s="2"/>
    </row>
    <row r="7" spans="1:8" s="11" customFormat="1" ht="53.25" customHeight="1">
      <c r="A7" s="105" t="s">
        <v>37</v>
      </c>
      <c r="B7" s="105"/>
      <c r="C7" s="17" t="s">
        <v>250</v>
      </c>
      <c r="D7" s="17" t="s">
        <v>251</v>
      </c>
      <c r="E7" s="17" t="s">
        <v>252</v>
      </c>
      <c r="F7" s="17" t="s">
        <v>253</v>
      </c>
      <c r="G7" s="17" t="s">
        <v>79</v>
      </c>
      <c r="H7" s="17" t="s">
        <v>79</v>
      </c>
    </row>
    <row r="8" spans="1:8" s="10" customFormat="1">
      <c r="A8" s="106">
        <v>1</v>
      </c>
      <c r="B8" s="106"/>
      <c r="C8" s="18">
        <v>2</v>
      </c>
      <c r="D8" s="18">
        <v>3</v>
      </c>
      <c r="E8" s="18">
        <v>4</v>
      </c>
      <c r="F8" s="18">
        <v>5</v>
      </c>
      <c r="G8" s="18" t="s">
        <v>80</v>
      </c>
      <c r="H8" s="18" t="s">
        <v>81</v>
      </c>
    </row>
    <row r="9" spans="1:8" ht="12.75">
      <c r="A9" s="44"/>
      <c r="B9" s="45" t="s">
        <v>38</v>
      </c>
      <c r="C9" s="46">
        <v>1031593827.8500001</v>
      </c>
      <c r="D9" s="93">
        <f>SUM(D10,D31)</f>
        <v>1277317530</v>
      </c>
      <c r="E9" s="93">
        <f>SUM(E10,E31)</f>
        <v>1413171699</v>
      </c>
      <c r="F9" s="46">
        <f>SUM(F10,F31)</f>
        <v>1409250996.04</v>
      </c>
      <c r="G9" s="46">
        <f>F9/C9*100</f>
        <v>136.60909536237682</v>
      </c>
      <c r="H9" s="46">
        <f>F9/E9*100</f>
        <v>99.72256004257838</v>
      </c>
    </row>
    <row r="10" spans="1:8" ht="12.75">
      <c r="A10" s="47" t="s">
        <v>3</v>
      </c>
      <c r="B10" s="45" t="s">
        <v>39</v>
      </c>
      <c r="C10" s="46">
        <v>1030292575.8800001</v>
      </c>
      <c r="D10" s="93">
        <f>SUM(D11,D20,D23,D27)</f>
        <v>1275817528</v>
      </c>
      <c r="E10" s="93">
        <f t="shared" ref="E10:F10" si="0">SUM(E11,E20,E23,E27)</f>
        <v>1411671697</v>
      </c>
      <c r="F10" s="46">
        <f t="shared" si="0"/>
        <v>1407858000.46</v>
      </c>
      <c r="G10" s="46">
        <f t="shared" ref="G10:G73" si="1">F10/C10*100</f>
        <v>136.64642776422139</v>
      </c>
      <c r="H10" s="46">
        <f t="shared" ref="H10:H48" si="2">F10/E10*100</f>
        <v>99.729845363613606</v>
      </c>
    </row>
    <row r="11" spans="1:8" ht="13.5" customHeight="1">
      <c r="A11" s="48" t="s">
        <v>18</v>
      </c>
      <c r="B11" s="49" t="s">
        <v>254</v>
      </c>
      <c r="C11" s="50">
        <v>3146513.77</v>
      </c>
      <c r="D11" s="94">
        <v>908732</v>
      </c>
      <c r="E11" s="94">
        <v>145708732</v>
      </c>
      <c r="F11" s="50">
        <v>146814833.58000001</v>
      </c>
      <c r="G11" s="50">
        <f t="shared" si="1"/>
        <v>4665.952362255196</v>
      </c>
      <c r="H11" s="50">
        <f t="shared" si="2"/>
        <v>100.75911825243253</v>
      </c>
    </row>
    <row r="12" spans="1:8" ht="12.75">
      <c r="A12" s="51" t="s">
        <v>89</v>
      </c>
      <c r="B12" s="49" t="s">
        <v>90</v>
      </c>
      <c r="C12" s="50"/>
      <c r="D12" s="94"/>
      <c r="E12" s="94"/>
      <c r="F12" s="50">
        <v>144800000</v>
      </c>
      <c r="G12" s="50"/>
      <c r="H12" s="50"/>
    </row>
    <row r="13" spans="1:8" ht="12.75">
      <c r="A13" s="52" t="s">
        <v>255</v>
      </c>
      <c r="B13" s="49" t="s">
        <v>256</v>
      </c>
      <c r="C13" s="50"/>
      <c r="D13" s="94"/>
      <c r="E13" s="94"/>
      <c r="F13" s="50">
        <v>144800000</v>
      </c>
      <c r="G13" s="50"/>
      <c r="H13" s="50"/>
    </row>
    <row r="14" spans="1:8" ht="25.5">
      <c r="A14" s="51" t="s">
        <v>91</v>
      </c>
      <c r="B14" s="49" t="s">
        <v>92</v>
      </c>
      <c r="C14" s="50">
        <v>3146367.77</v>
      </c>
      <c r="D14" s="94"/>
      <c r="E14" s="94"/>
      <c r="F14" s="50">
        <v>2014833.58</v>
      </c>
      <c r="G14" s="50">
        <f t="shared" si="1"/>
        <v>64.036810928812699</v>
      </c>
      <c r="H14" s="50"/>
    </row>
    <row r="15" spans="1:8" ht="12.75">
      <c r="A15" s="52" t="s">
        <v>93</v>
      </c>
      <c r="B15" s="49" t="s">
        <v>94</v>
      </c>
      <c r="C15" s="50">
        <v>18235.16</v>
      </c>
      <c r="D15" s="94"/>
      <c r="E15" s="94"/>
      <c r="F15" s="50">
        <v>24621.87</v>
      </c>
      <c r="G15" s="50">
        <f t="shared" si="1"/>
        <v>135.02415114536973</v>
      </c>
      <c r="H15" s="50"/>
    </row>
    <row r="16" spans="1:8" ht="12.75">
      <c r="A16" s="52" t="s">
        <v>95</v>
      </c>
      <c r="B16" s="49" t="s">
        <v>257</v>
      </c>
      <c r="C16" s="50">
        <v>1303409.01</v>
      </c>
      <c r="D16" s="94"/>
      <c r="E16" s="94"/>
      <c r="F16" s="50">
        <v>1990211.71</v>
      </c>
      <c r="G16" s="50">
        <f t="shared" si="1"/>
        <v>152.69279978354606</v>
      </c>
      <c r="H16" s="50"/>
    </row>
    <row r="17" spans="1:8" ht="12.75">
      <c r="A17" s="52" t="s">
        <v>96</v>
      </c>
      <c r="B17" s="49" t="s">
        <v>258</v>
      </c>
      <c r="C17" s="50">
        <v>1824723.6</v>
      </c>
      <c r="D17" s="94"/>
      <c r="E17" s="94"/>
      <c r="F17" s="50"/>
      <c r="G17" s="50">
        <f t="shared" si="1"/>
        <v>0</v>
      </c>
      <c r="H17" s="50"/>
    </row>
    <row r="18" spans="1:8" ht="12.75">
      <c r="A18" s="51" t="s">
        <v>97</v>
      </c>
      <c r="B18" s="49" t="s">
        <v>98</v>
      </c>
      <c r="C18" s="50">
        <v>146</v>
      </c>
      <c r="D18" s="94"/>
      <c r="E18" s="94"/>
      <c r="F18" s="50"/>
      <c r="G18" s="50">
        <f t="shared" si="1"/>
        <v>0</v>
      </c>
      <c r="H18" s="50"/>
    </row>
    <row r="19" spans="1:8" ht="25.5">
      <c r="A19" s="52" t="s">
        <v>99</v>
      </c>
      <c r="B19" s="49" t="s">
        <v>100</v>
      </c>
      <c r="C19" s="50">
        <v>146</v>
      </c>
      <c r="D19" s="94"/>
      <c r="E19" s="94"/>
      <c r="F19" s="50"/>
      <c r="G19" s="50">
        <f t="shared" si="1"/>
        <v>0</v>
      </c>
      <c r="H19" s="50"/>
    </row>
    <row r="20" spans="1:8" ht="12.75">
      <c r="A20" s="48" t="s">
        <v>19</v>
      </c>
      <c r="B20" s="49" t="s">
        <v>40</v>
      </c>
      <c r="C20" s="50">
        <v>3627784.56</v>
      </c>
      <c r="D20" s="94"/>
      <c r="E20" s="94"/>
      <c r="F20" s="50">
        <v>2900244.83</v>
      </c>
      <c r="G20" s="50">
        <f t="shared" si="1"/>
        <v>79.945343557005486</v>
      </c>
      <c r="H20" s="50"/>
    </row>
    <row r="21" spans="1:8" ht="12.75">
      <c r="A21" s="51" t="s">
        <v>101</v>
      </c>
      <c r="B21" s="49" t="s">
        <v>102</v>
      </c>
      <c r="C21" s="50">
        <v>3627784.56</v>
      </c>
      <c r="D21" s="94"/>
      <c r="E21" s="94"/>
      <c r="F21" s="50">
        <v>2900244.83</v>
      </c>
      <c r="G21" s="50">
        <f t="shared" si="1"/>
        <v>79.945343557005486</v>
      </c>
      <c r="H21" s="50"/>
    </row>
    <row r="22" spans="1:8" ht="25.5">
      <c r="A22" s="52" t="s">
        <v>103</v>
      </c>
      <c r="B22" s="49" t="s">
        <v>104</v>
      </c>
      <c r="C22" s="50">
        <v>3627784.56</v>
      </c>
      <c r="D22" s="94"/>
      <c r="E22" s="94"/>
      <c r="F22" s="50">
        <v>2900244.83</v>
      </c>
      <c r="G22" s="50">
        <f t="shared" si="1"/>
        <v>79.945343557005486</v>
      </c>
      <c r="H22" s="50"/>
    </row>
    <row r="23" spans="1:8" ht="25.5">
      <c r="A23" s="48" t="s">
        <v>20</v>
      </c>
      <c r="B23" s="49" t="s">
        <v>259</v>
      </c>
      <c r="C23" s="50">
        <v>316049.89</v>
      </c>
      <c r="D23" s="94">
        <v>179694</v>
      </c>
      <c r="E23" s="94">
        <v>179694</v>
      </c>
      <c r="F23" s="50">
        <v>327328.25</v>
      </c>
      <c r="G23" s="50">
        <f t="shared" si="1"/>
        <v>103.56853786596794</v>
      </c>
      <c r="H23" s="50">
        <f t="shared" si="2"/>
        <v>182.15869756363597</v>
      </c>
    </row>
    <row r="24" spans="1:8" ht="12.75">
      <c r="A24" s="51" t="s">
        <v>105</v>
      </c>
      <c r="B24" s="49" t="s">
        <v>106</v>
      </c>
      <c r="C24" s="50">
        <v>316049.89</v>
      </c>
      <c r="D24" s="94"/>
      <c r="E24" s="94"/>
      <c r="F24" s="50">
        <v>327328.25</v>
      </c>
      <c r="G24" s="50">
        <f t="shared" si="1"/>
        <v>103.56853786596794</v>
      </c>
      <c r="H24" s="50"/>
    </row>
    <row r="25" spans="1:8" ht="12.75">
      <c r="A25" s="52" t="s">
        <v>107</v>
      </c>
      <c r="B25" s="49" t="s">
        <v>108</v>
      </c>
      <c r="C25" s="50">
        <v>5074.9399999999996</v>
      </c>
      <c r="D25" s="94"/>
      <c r="E25" s="94"/>
      <c r="F25" s="50">
        <v>5178.82</v>
      </c>
      <c r="G25" s="50">
        <f t="shared" si="1"/>
        <v>102.04692075177245</v>
      </c>
      <c r="H25" s="50"/>
    </row>
    <row r="26" spans="1:8" ht="12.75" customHeight="1">
      <c r="A26" s="52" t="s">
        <v>109</v>
      </c>
      <c r="B26" s="49" t="s">
        <v>110</v>
      </c>
      <c r="C26" s="50">
        <v>310974.95</v>
      </c>
      <c r="D26" s="94"/>
      <c r="E26" s="94"/>
      <c r="F26" s="50">
        <v>322149.43</v>
      </c>
      <c r="G26" s="50">
        <f t="shared" si="1"/>
        <v>103.5933698196591</v>
      </c>
      <c r="H26" s="50"/>
    </row>
    <row r="27" spans="1:8" ht="16.5" customHeight="1">
      <c r="A27" s="77" t="s">
        <v>21</v>
      </c>
      <c r="B27" s="78" t="s">
        <v>41</v>
      </c>
      <c r="C27" s="95">
        <v>1023202227.6600001</v>
      </c>
      <c r="D27" s="96">
        <v>1274729102</v>
      </c>
      <c r="E27" s="96">
        <v>1265783271</v>
      </c>
      <c r="F27" s="95">
        <v>1257815593.8</v>
      </c>
      <c r="G27" s="50">
        <f t="shared" si="1"/>
        <v>122.92932519083213</v>
      </c>
      <c r="H27" s="50">
        <f t="shared" si="2"/>
        <v>99.370533851841373</v>
      </c>
    </row>
    <row r="28" spans="1:8" ht="12.75">
      <c r="A28" s="51" t="s">
        <v>111</v>
      </c>
      <c r="B28" s="49" t="s">
        <v>41</v>
      </c>
      <c r="C28" s="50">
        <v>1023202227.6600001</v>
      </c>
      <c r="D28" s="94"/>
      <c r="E28" s="94"/>
      <c r="F28" s="50">
        <v>1257815593.8</v>
      </c>
      <c r="G28" s="50">
        <f t="shared" si="1"/>
        <v>122.92932519083213</v>
      </c>
      <c r="H28" s="50"/>
    </row>
    <row r="29" spans="1:8" ht="25.5">
      <c r="A29" s="52" t="s">
        <v>112</v>
      </c>
      <c r="B29" s="49" t="s">
        <v>270</v>
      </c>
      <c r="C29" s="50">
        <v>665826502.05000007</v>
      </c>
      <c r="D29" s="94"/>
      <c r="E29" s="94"/>
      <c r="F29" s="50">
        <v>791532918.98000002</v>
      </c>
      <c r="G29" s="50">
        <f t="shared" si="1"/>
        <v>118.87975569355756</v>
      </c>
      <c r="H29" s="50"/>
    </row>
    <row r="30" spans="1:8" ht="25.5">
      <c r="A30" s="52" t="s">
        <v>113</v>
      </c>
      <c r="B30" s="49" t="s">
        <v>269</v>
      </c>
      <c r="C30" s="50">
        <v>357375725.61000001</v>
      </c>
      <c r="D30" s="94"/>
      <c r="E30" s="94"/>
      <c r="F30" s="50">
        <v>466282674.81999999</v>
      </c>
      <c r="G30" s="50">
        <f t="shared" si="1"/>
        <v>130.47407571516172</v>
      </c>
      <c r="H30" s="50"/>
    </row>
    <row r="31" spans="1:8" ht="12.75">
      <c r="A31" s="47" t="s">
        <v>2</v>
      </c>
      <c r="B31" s="45" t="s">
        <v>52</v>
      </c>
      <c r="C31" s="46">
        <v>1301251.97</v>
      </c>
      <c r="D31" s="93">
        <v>1500002</v>
      </c>
      <c r="E31" s="93">
        <v>1500002</v>
      </c>
      <c r="F31" s="46">
        <v>1392995.58</v>
      </c>
      <c r="G31" s="46">
        <f t="shared" si="1"/>
        <v>107.05041084395054</v>
      </c>
      <c r="H31" s="46">
        <f t="shared" si="2"/>
        <v>92.866248178335766</v>
      </c>
    </row>
    <row r="32" spans="1:8" ht="12.75">
      <c r="A32" s="48" t="s">
        <v>22</v>
      </c>
      <c r="B32" s="49" t="s">
        <v>42</v>
      </c>
      <c r="C32" s="50">
        <v>1301251.97</v>
      </c>
      <c r="D32" s="94">
        <v>1500002</v>
      </c>
      <c r="E32" s="94">
        <v>1500002</v>
      </c>
      <c r="F32" s="50">
        <v>1392995.58</v>
      </c>
      <c r="G32" s="50">
        <f t="shared" si="1"/>
        <v>107.05041084395054</v>
      </c>
      <c r="H32" s="50">
        <f t="shared" si="2"/>
        <v>92.866248178335766</v>
      </c>
    </row>
    <row r="33" spans="1:8" ht="12.75">
      <c r="A33" s="51" t="s">
        <v>114</v>
      </c>
      <c r="B33" s="49" t="s">
        <v>115</v>
      </c>
      <c r="C33" s="50">
        <v>1301251.97</v>
      </c>
      <c r="D33" s="94"/>
      <c r="E33" s="94"/>
      <c r="F33" s="50">
        <v>1392995.58</v>
      </c>
      <c r="G33" s="50">
        <f t="shared" si="1"/>
        <v>107.05041084395054</v>
      </c>
      <c r="H33" s="50"/>
    </row>
    <row r="34" spans="1:8" ht="12.75">
      <c r="A34" s="52" t="s">
        <v>116</v>
      </c>
      <c r="B34" s="49" t="s">
        <v>117</v>
      </c>
      <c r="C34" s="50">
        <v>1301251.97</v>
      </c>
      <c r="D34" s="94"/>
      <c r="E34" s="94"/>
      <c r="F34" s="50">
        <v>1392995.58</v>
      </c>
      <c r="G34" s="50">
        <f t="shared" si="1"/>
        <v>107.05041084395054</v>
      </c>
      <c r="H34" s="50"/>
    </row>
    <row r="35" spans="1:8" ht="7.5" customHeight="1">
      <c r="A35" s="53"/>
      <c r="B35" s="54"/>
      <c r="C35" s="97"/>
      <c r="D35" s="98"/>
      <c r="E35" s="98"/>
      <c r="F35" s="98"/>
      <c r="G35" s="50"/>
      <c r="H35" s="50"/>
    </row>
    <row r="36" spans="1:8" ht="12.75">
      <c r="A36" s="47"/>
      <c r="B36" s="45" t="s">
        <v>43</v>
      </c>
      <c r="C36" s="46">
        <v>1026081703.3499998</v>
      </c>
      <c r="D36" s="93">
        <v>1278754015</v>
      </c>
      <c r="E36" s="93">
        <v>1269808184</v>
      </c>
      <c r="F36" s="46">
        <v>1259920066.97</v>
      </c>
      <c r="G36" s="46">
        <f t="shared" si="1"/>
        <v>122.78944872095016</v>
      </c>
      <c r="H36" s="46">
        <f t="shared" si="2"/>
        <v>99.221290494533463</v>
      </c>
    </row>
    <row r="37" spans="1:8" ht="12.75">
      <c r="A37" s="47" t="s">
        <v>1</v>
      </c>
      <c r="B37" s="45" t="s">
        <v>44</v>
      </c>
      <c r="C37" s="46">
        <v>666784826.11999989</v>
      </c>
      <c r="D37" s="93">
        <v>807453487</v>
      </c>
      <c r="E37" s="93">
        <v>801012532</v>
      </c>
      <c r="F37" s="46">
        <v>791617938.14999998</v>
      </c>
      <c r="G37" s="46">
        <f t="shared" si="1"/>
        <v>118.72164859485481</v>
      </c>
      <c r="H37" s="46">
        <f t="shared" si="2"/>
        <v>98.827160191046787</v>
      </c>
    </row>
    <row r="38" spans="1:8" ht="12.75">
      <c r="A38" s="48" t="s">
        <v>23</v>
      </c>
      <c r="B38" s="49" t="s">
        <v>45</v>
      </c>
      <c r="C38" s="50">
        <v>409864261.33999997</v>
      </c>
      <c r="D38" s="94">
        <v>516551510</v>
      </c>
      <c r="E38" s="94">
        <v>513104457</v>
      </c>
      <c r="F38" s="50">
        <v>512863608.38</v>
      </c>
      <c r="G38" s="50">
        <f t="shared" si="1"/>
        <v>125.13011178463245</v>
      </c>
      <c r="H38" s="50">
        <f t="shared" si="2"/>
        <v>99.9530605090807</v>
      </c>
    </row>
    <row r="39" spans="1:8" ht="12.75">
      <c r="A39" s="51" t="s">
        <v>118</v>
      </c>
      <c r="B39" s="49" t="s">
        <v>119</v>
      </c>
      <c r="C39" s="50">
        <v>326708652.32999998</v>
      </c>
      <c r="D39" s="94"/>
      <c r="E39" s="94"/>
      <c r="F39" s="50">
        <v>411098354.36000001</v>
      </c>
      <c r="G39" s="50">
        <f t="shared" si="1"/>
        <v>125.83026235398265</v>
      </c>
      <c r="H39" s="50"/>
    </row>
    <row r="40" spans="1:8" ht="12.75">
      <c r="A40" s="52" t="s">
        <v>120</v>
      </c>
      <c r="B40" s="49" t="s">
        <v>121</v>
      </c>
      <c r="C40" s="50">
        <v>325526401.31999999</v>
      </c>
      <c r="D40" s="94"/>
      <c r="E40" s="94"/>
      <c r="F40" s="50">
        <v>409369107.51999998</v>
      </c>
      <c r="G40" s="50">
        <f t="shared" si="1"/>
        <v>125.75603879133006</v>
      </c>
      <c r="H40" s="50"/>
    </row>
    <row r="41" spans="1:8" ht="12.75">
      <c r="A41" s="52" t="s">
        <v>122</v>
      </c>
      <c r="B41" s="49" t="s">
        <v>123</v>
      </c>
      <c r="C41" s="50">
        <v>634070.68999999994</v>
      </c>
      <c r="D41" s="94"/>
      <c r="E41" s="94"/>
      <c r="F41" s="50">
        <v>977656.66</v>
      </c>
      <c r="G41" s="50">
        <f t="shared" si="1"/>
        <v>154.1873288607616</v>
      </c>
      <c r="H41" s="50"/>
    </row>
    <row r="42" spans="1:8" ht="12.75">
      <c r="A42" s="52" t="s">
        <v>124</v>
      </c>
      <c r="B42" s="49" t="s">
        <v>125</v>
      </c>
      <c r="C42" s="50">
        <v>548180.31999999995</v>
      </c>
      <c r="D42" s="94"/>
      <c r="E42" s="94"/>
      <c r="F42" s="50">
        <v>751590.18</v>
      </c>
      <c r="G42" s="50">
        <f t="shared" si="1"/>
        <v>137.10637769703226</v>
      </c>
      <c r="H42" s="50"/>
    </row>
    <row r="43" spans="1:8" ht="12.75">
      <c r="A43" s="51" t="s">
        <v>126</v>
      </c>
      <c r="B43" s="49" t="s">
        <v>127</v>
      </c>
      <c r="C43" s="50">
        <v>16180535.25</v>
      </c>
      <c r="D43" s="94"/>
      <c r="E43" s="94"/>
      <c r="F43" s="50">
        <v>17257294.09</v>
      </c>
      <c r="G43" s="50">
        <f t="shared" si="1"/>
        <v>106.65465525931846</v>
      </c>
      <c r="H43" s="50"/>
    </row>
    <row r="44" spans="1:8" ht="12.75">
      <c r="A44" s="52" t="s">
        <v>128</v>
      </c>
      <c r="B44" s="49" t="s">
        <v>127</v>
      </c>
      <c r="C44" s="50">
        <v>16180535.25</v>
      </c>
      <c r="D44" s="94"/>
      <c r="E44" s="94"/>
      <c r="F44" s="50">
        <v>17257294.09</v>
      </c>
      <c r="G44" s="50">
        <f t="shared" si="1"/>
        <v>106.65465525931846</v>
      </c>
      <c r="H44" s="50"/>
    </row>
    <row r="45" spans="1:8" ht="12.75">
      <c r="A45" s="51" t="s">
        <v>129</v>
      </c>
      <c r="B45" s="49" t="s">
        <v>130</v>
      </c>
      <c r="C45" s="50">
        <v>66975073.760000005</v>
      </c>
      <c r="D45" s="94"/>
      <c r="E45" s="94"/>
      <c r="F45" s="50">
        <v>84507959.930000007</v>
      </c>
      <c r="G45" s="50">
        <f t="shared" si="1"/>
        <v>126.17822599617843</v>
      </c>
      <c r="H45" s="50"/>
    </row>
    <row r="46" spans="1:8" ht="25.5">
      <c r="A46" s="52" t="s">
        <v>131</v>
      </c>
      <c r="B46" s="49" t="s">
        <v>260</v>
      </c>
      <c r="C46" s="50">
        <v>14346435.959999999</v>
      </c>
      <c r="D46" s="94"/>
      <c r="E46" s="94"/>
      <c r="F46" s="50">
        <v>18155379.199999999</v>
      </c>
      <c r="G46" s="50">
        <f t="shared" si="1"/>
        <v>126.54975250034155</v>
      </c>
      <c r="H46" s="50"/>
    </row>
    <row r="47" spans="1:8" ht="12.75">
      <c r="A47" s="52" t="s">
        <v>132</v>
      </c>
      <c r="B47" s="49" t="s">
        <v>133</v>
      </c>
      <c r="C47" s="50">
        <v>52628637.800000004</v>
      </c>
      <c r="D47" s="94"/>
      <c r="E47" s="94"/>
      <c r="F47" s="50">
        <v>66352580.729999997</v>
      </c>
      <c r="G47" s="50">
        <f t="shared" si="1"/>
        <v>126.07694879383709</v>
      </c>
      <c r="H47" s="50"/>
    </row>
    <row r="48" spans="1:8" ht="12.75">
      <c r="A48" s="48" t="s">
        <v>24</v>
      </c>
      <c r="B48" s="49" t="s">
        <v>46</v>
      </c>
      <c r="C48" s="50">
        <v>250725295.81000003</v>
      </c>
      <c r="D48" s="94">
        <v>284340267</v>
      </c>
      <c r="E48" s="94">
        <v>280878153</v>
      </c>
      <c r="F48" s="50">
        <v>271779614.56999999</v>
      </c>
      <c r="G48" s="50">
        <f t="shared" si="1"/>
        <v>108.39736520879606</v>
      </c>
      <c r="H48" s="50">
        <f t="shared" si="2"/>
        <v>96.760681337149066</v>
      </c>
    </row>
    <row r="49" spans="1:8" ht="12.75">
      <c r="A49" s="51" t="s">
        <v>134</v>
      </c>
      <c r="B49" s="49" t="s">
        <v>135</v>
      </c>
      <c r="C49" s="50">
        <v>44592294.929999992</v>
      </c>
      <c r="D49" s="94"/>
      <c r="E49" s="94"/>
      <c r="F49" s="50">
        <v>49718684.609999999</v>
      </c>
      <c r="G49" s="50">
        <f t="shared" si="1"/>
        <v>111.4961333298663</v>
      </c>
      <c r="H49" s="50"/>
    </row>
    <row r="50" spans="1:8" ht="12.75">
      <c r="A50" s="52" t="s">
        <v>136</v>
      </c>
      <c r="B50" s="49" t="s">
        <v>137</v>
      </c>
      <c r="C50" s="50">
        <v>3170986.4399999995</v>
      </c>
      <c r="D50" s="94"/>
      <c r="E50" s="94"/>
      <c r="F50" s="50">
        <v>3806226.48</v>
      </c>
      <c r="G50" s="50">
        <f t="shared" si="1"/>
        <v>120.03288415197389</v>
      </c>
      <c r="H50" s="50"/>
    </row>
    <row r="51" spans="1:8" ht="12.75">
      <c r="A51" s="52" t="s">
        <v>138</v>
      </c>
      <c r="B51" s="49" t="s">
        <v>139</v>
      </c>
      <c r="C51" s="50">
        <v>40277026.009999998</v>
      </c>
      <c r="D51" s="94"/>
      <c r="E51" s="94"/>
      <c r="F51" s="50">
        <v>44996427.170000002</v>
      </c>
      <c r="G51" s="50">
        <f t="shared" si="1"/>
        <v>111.71735261393994</v>
      </c>
      <c r="H51" s="50"/>
    </row>
    <row r="52" spans="1:8" ht="12.75">
      <c r="A52" s="52" t="s">
        <v>140</v>
      </c>
      <c r="B52" s="49" t="s">
        <v>141</v>
      </c>
      <c r="C52" s="50">
        <v>579082.54</v>
      </c>
      <c r="D52" s="94"/>
      <c r="E52" s="94"/>
      <c r="F52" s="50">
        <v>587894.91</v>
      </c>
      <c r="G52" s="50">
        <f t="shared" si="1"/>
        <v>101.52178133362473</v>
      </c>
      <c r="H52" s="50"/>
    </row>
    <row r="53" spans="1:8" ht="12.75">
      <c r="A53" s="52" t="s">
        <v>142</v>
      </c>
      <c r="B53" s="49" t="s">
        <v>143</v>
      </c>
      <c r="C53" s="50">
        <v>565199.93999999994</v>
      </c>
      <c r="D53" s="94"/>
      <c r="E53" s="94"/>
      <c r="F53" s="50">
        <v>328136.05</v>
      </c>
      <c r="G53" s="50">
        <f t="shared" si="1"/>
        <v>58.0566321362313</v>
      </c>
      <c r="H53" s="50"/>
    </row>
    <row r="54" spans="1:8" ht="12.75">
      <c r="A54" s="51" t="s">
        <v>144</v>
      </c>
      <c r="B54" s="49" t="s">
        <v>145</v>
      </c>
      <c r="C54" s="50">
        <v>68665023.040000007</v>
      </c>
      <c r="D54" s="94"/>
      <c r="E54" s="94"/>
      <c r="F54" s="50">
        <v>65539704.020000003</v>
      </c>
      <c r="G54" s="50">
        <f t="shared" si="1"/>
        <v>95.448455586799426</v>
      </c>
      <c r="H54" s="50"/>
    </row>
    <row r="55" spans="1:8" ht="12.75">
      <c r="A55" s="52" t="s">
        <v>146</v>
      </c>
      <c r="B55" s="49" t="s">
        <v>147</v>
      </c>
      <c r="C55" s="50">
        <v>1484603.42</v>
      </c>
      <c r="D55" s="94"/>
      <c r="E55" s="94"/>
      <c r="F55" s="50">
        <v>1489260.2</v>
      </c>
      <c r="G55" s="50">
        <f t="shared" si="1"/>
        <v>100.31367164707193</v>
      </c>
      <c r="H55" s="50"/>
    </row>
    <row r="56" spans="1:8" ht="12.75">
      <c r="A56" s="52" t="s">
        <v>148</v>
      </c>
      <c r="B56" s="49" t="s">
        <v>149</v>
      </c>
      <c r="C56" s="50">
        <v>1526739.7900000003</v>
      </c>
      <c r="D56" s="94"/>
      <c r="E56" s="94"/>
      <c r="F56" s="50">
        <v>1739775.86</v>
      </c>
      <c r="G56" s="50">
        <f t="shared" si="1"/>
        <v>113.95365938553286</v>
      </c>
      <c r="H56" s="50"/>
    </row>
    <row r="57" spans="1:8" ht="12.75">
      <c r="A57" s="52" t="s">
        <v>150</v>
      </c>
      <c r="B57" s="49" t="s">
        <v>151</v>
      </c>
      <c r="C57" s="50">
        <v>21101160.07</v>
      </c>
      <c r="D57" s="94"/>
      <c r="E57" s="94"/>
      <c r="F57" s="50">
        <v>20879575.829999998</v>
      </c>
      <c r="G57" s="50">
        <f t="shared" si="1"/>
        <v>98.949895459467967</v>
      </c>
      <c r="H57" s="50"/>
    </row>
    <row r="58" spans="1:8" ht="12.75">
      <c r="A58" s="52" t="s">
        <v>152</v>
      </c>
      <c r="B58" s="49" t="s">
        <v>153</v>
      </c>
      <c r="C58" s="50">
        <v>13865773.539999999</v>
      </c>
      <c r="D58" s="94"/>
      <c r="E58" s="94"/>
      <c r="F58" s="50">
        <v>19201367.789999999</v>
      </c>
      <c r="G58" s="50">
        <f t="shared" si="1"/>
        <v>138.48032159625191</v>
      </c>
      <c r="H58" s="50"/>
    </row>
    <row r="59" spans="1:8" ht="12.75">
      <c r="A59" s="52" t="s">
        <v>154</v>
      </c>
      <c r="B59" s="49" t="s">
        <v>261</v>
      </c>
      <c r="C59" s="50">
        <v>1954145.84</v>
      </c>
      <c r="D59" s="94"/>
      <c r="E59" s="94"/>
      <c r="F59" s="50">
        <v>1182823.31</v>
      </c>
      <c r="G59" s="50">
        <f t="shared" si="1"/>
        <v>60.528916818204316</v>
      </c>
      <c r="H59" s="50"/>
    </row>
    <row r="60" spans="1:8" ht="12.75">
      <c r="A60" s="52" t="s">
        <v>155</v>
      </c>
      <c r="B60" s="49" t="s">
        <v>156</v>
      </c>
      <c r="C60" s="50">
        <v>18375244.899999999</v>
      </c>
      <c r="D60" s="94"/>
      <c r="E60" s="94"/>
      <c r="F60" s="50">
        <v>6026117.5199999996</v>
      </c>
      <c r="G60" s="50">
        <f t="shared" si="1"/>
        <v>32.794760302759286</v>
      </c>
      <c r="H60" s="50"/>
    </row>
    <row r="61" spans="1:8" ht="12.75">
      <c r="A61" s="52" t="s">
        <v>157</v>
      </c>
      <c r="B61" s="49" t="s">
        <v>158</v>
      </c>
      <c r="C61" s="50">
        <v>10357355.48</v>
      </c>
      <c r="D61" s="94"/>
      <c r="E61" s="94"/>
      <c r="F61" s="50">
        <v>15020783.51</v>
      </c>
      <c r="G61" s="50">
        <f t="shared" si="1"/>
        <v>145.02527734038918</v>
      </c>
      <c r="H61" s="50"/>
    </row>
    <row r="62" spans="1:8" ht="12.75">
      <c r="A62" s="51" t="s">
        <v>159</v>
      </c>
      <c r="B62" s="49" t="s">
        <v>160</v>
      </c>
      <c r="C62" s="50">
        <v>121119877.59999999</v>
      </c>
      <c r="D62" s="94"/>
      <c r="E62" s="94"/>
      <c r="F62" s="50">
        <v>142323938.03999999</v>
      </c>
      <c r="G62" s="50">
        <f t="shared" si="1"/>
        <v>117.50667261242344</v>
      </c>
      <c r="H62" s="50"/>
    </row>
    <row r="63" spans="1:8" ht="12.75">
      <c r="A63" s="52" t="s">
        <v>161</v>
      </c>
      <c r="B63" s="49" t="s">
        <v>262</v>
      </c>
      <c r="C63" s="50">
        <v>16435237.099999998</v>
      </c>
      <c r="D63" s="94"/>
      <c r="E63" s="94"/>
      <c r="F63" s="50">
        <v>16700737.859999999</v>
      </c>
      <c r="G63" s="50">
        <f t="shared" si="1"/>
        <v>101.61543614116771</v>
      </c>
      <c r="H63" s="50"/>
    </row>
    <row r="64" spans="1:8" ht="12.75">
      <c r="A64" s="52" t="s">
        <v>162</v>
      </c>
      <c r="B64" s="49" t="s">
        <v>163</v>
      </c>
      <c r="C64" s="50">
        <v>55997072.95000001</v>
      </c>
      <c r="D64" s="94"/>
      <c r="E64" s="94"/>
      <c r="F64" s="50">
        <v>71999735.790000007</v>
      </c>
      <c r="G64" s="50">
        <f t="shared" si="1"/>
        <v>128.57767736233077</v>
      </c>
      <c r="H64" s="50"/>
    </row>
    <row r="65" spans="1:8" ht="12.75">
      <c r="A65" s="52" t="s">
        <v>164</v>
      </c>
      <c r="B65" s="49" t="s">
        <v>165</v>
      </c>
      <c r="C65" s="50">
        <v>352506.05000000005</v>
      </c>
      <c r="D65" s="94"/>
      <c r="E65" s="94"/>
      <c r="F65" s="50">
        <v>533779.99</v>
      </c>
      <c r="G65" s="50">
        <f t="shared" si="1"/>
        <v>151.42434860337858</v>
      </c>
      <c r="H65" s="50"/>
    </row>
    <row r="66" spans="1:8" ht="12.75">
      <c r="A66" s="52" t="s">
        <v>166</v>
      </c>
      <c r="B66" s="49" t="s">
        <v>167</v>
      </c>
      <c r="C66" s="50">
        <v>11296051.129999999</v>
      </c>
      <c r="D66" s="94"/>
      <c r="E66" s="94"/>
      <c r="F66" s="50">
        <v>10836347.09</v>
      </c>
      <c r="G66" s="50">
        <f t="shared" si="1"/>
        <v>95.930400502710896</v>
      </c>
      <c r="H66" s="50"/>
    </row>
    <row r="67" spans="1:8" ht="12.75">
      <c r="A67" s="52" t="s">
        <v>168</v>
      </c>
      <c r="B67" s="49" t="s">
        <v>169</v>
      </c>
      <c r="C67" s="50">
        <v>3997961.7400000007</v>
      </c>
      <c r="D67" s="94"/>
      <c r="E67" s="94"/>
      <c r="F67" s="50">
        <v>5146049.5999999996</v>
      </c>
      <c r="G67" s="50">
        <f t="shared" si="1"/>
        <v>128.71682959127065</v>
      </c>
      <c r="H67" s="50"/>
    </row>
    <row r="68" spans="1:8" ht="12.75">
      <c r="A68" s="52" t="s">
        <v>170</v>
      </c>
      <c r="B68" s="49" t="s">
        <v>171</v>
      </c>
      <c r="C68" s="50">
        <v>664764.30999999982</v>
      </c>
      <c r="D68" s="94"/>
      <c r="E68" s="94"/>
      <c r="F68" s="50">
        <v>666285.78</v>
      </c>
      <c r="G68" s="50">
        <f t="shared" si="1"/>
        <v>100.22887359882486</v>
      </c>
      <c r="H68" s="50"/>
    </row>
    <row r="69" spans="1:8" ht="12.75">
      <c r="A69" s="52" t="s">
        <v>172</v>
      </c>
      <c r="B69" s="49" t="s">
        <v>173</v>
      </c>
      <c r="C69" s="50">
        <v>2897532.02</v>
      </c>
      <c r="D69" s="94"/>
      <c r="E69" s="94"/>
      <c r="F69" s="50">
        <v>3167215.47</v>
      </c>
      <c r="G69" s="50">
        <f t="shared" si="1"/>
        <v>109.30735012205319</v>
      </c>
      <c r="H69" s="50"/>
    </row>
    <row r="70" spans="1:8" ht="12.75">
      <c r="A70" s="52" t="s">
        <v>174</v>
      </c>
      <c r="B70" s="49" t="s">
        <v>175</v>
      </c>
      <c r="C70" s="50">
        <v>520649.82</v>
      </c>
      <c r="D70" s="94"/>
      <c r="E70" s="94"/>
      <c r="F70" s="50">
        <v>636744.49</v>
      </c>
      <c r="G70" s="50">
        <f t="shared" si="1"/>
        <v>122.29803325390567</v>
      </c>
      <c r="H70" s="50"/>
    </row>
    <row r="71" spans="1:8" ht="12.75">
      <c r="A71" s="52" t="s">
        <v>176</v>
      </c>
      <c r="B71" s="49" t="s">
        <v>177</v>
      </c>
      <c r="C71" s="50">
        <v>28958102.479999997</v>
      </c>
      <c r="D71" s="94"/>
      <c r="E71" s="94"/>
      <c r="F71" s="50">
        <v>32637041.969999999</v>
      </c>
      <c r="G71" s="50">
        <f t="shared" si="1"/>
        <v>112.70435275426239</v>
      </c>
      <c r="H71" s="50"/>
    </row>
    <row r="72" spans="1:8" ht="12.75">
      <c r="A72" s="51" t="s">
        <v>178</v>
      </c>
      <c r="B72" s="49" t="s">
        <v>179</v>
      </c>
      <c r="C72" s="50">
        <v>1062805.24</v>
      </c>
      <c r="D72" s="94"/>
      <c r="E72" s="94"/>
      <c r="F72" s="50">
        <v>1563964.46</v>
      </c>
      <c r="G72" s="50">
        <f t="shared" si="1"/>
        <v>147.15437985608727</v>
      </c>
      <c r="H72" s="50"/>
    </row>
    <row r="73" spans="1:8" ht="12.75">
      <c r="A73" s="52" t="s">
        <v>180</v>
      </c>
      <c r="B73" s="49" t="s">
        <v>179</v>
      </c>
      <c r="C73" s="50">
        <v>1062805.24</v>
      </c>
      <c r="D73" s="94"/>
      <c r="E73" s="94"/>
      <c r="F73" s="50">
        <v>1563964.46</v>
      </c>
      <c r="G73" s="50">
        <f t="shared" si="1"/>
        <v>147.15437985608727</v>
      </c>
      <c r="H73" s="50"/>
    </row>
    <row r="74" spans="1:8" ht="12.75">
      <c r="A74" s="51" t="s">
        <v>181</v>
      </c>
      <c r="B74" s="49" t="s">
        <v>182</v>
      </c>
      <c r="C74" s="50">
        <v>15285295.000000002</v>
      </c>
      <c r="D74" s="94"/>
      <c r="E74" s="94"/>
      <c r="F74" s="50">
        <v>12633323.439999999</v>
      </c>
      <c r="G74" s="50">
        <f t="shared" ref="G74:G116" si="3">F74/C74*100</f>
        <v>82.650177441783086</v>
      </c>
      <c r="H74" s="50"/>
    </row>
    <row r="75" spans="1:8" ht="12.75">
      <c r="A75" s="52" t="s">
        <v>183</v>
      </c>
      <c r="B75" s="49" t="s">
        <v>184</v>
      </c>
      <c r="C75" s="50">
        <v>2525254.77</v>
      </c>
      <c r="D75" s="94"/>
      <c r="E75" s="94"/>
      <c r="F75" s="50">
        <v>2584343.9</v>
      </c>
      <c r="G75" s="50">
        <f t="shared" si="3"/>
        <v>102.33992746799167</v>
      </c>
      <c r="H75" s="50"/>
    </row>
    <row r="76" spans="1:8" ht="12.75">
      <c r="A76" s="52" t="s">
        <v>185</v>
      </c>
      <c r="B76" s="49" t="s">
        <v>186</v>
      </c>
      <c r="C76" s="50">
        <v>252801.38</v>
      </c>
      <c r="D76" s="94"/>
      <c r="E76" s="94"/>
      <c r="F76" s="50">
        <v>306231.74</v>
      </c>
      <c r="G76" s="50">
        <f t="shared" si="3"/>
        <v>121.13531184046542</v>
      </c>
      <c r="H76" s="50"/>
    </row>
    <row r="77" spans="1:8" ht="12.75">
      <c r="A77" s="52" t="s">
        <v>187</v>
      </c>
      <c r="B77" s="49" t="s">
        <v>188</v>
      </c>
      <c r="C77" s="50">
        <v>11217159.73</v>
      </c>
      <c r="D77" s="94"/>
      <c r="E77" s="94"/>
      <c r="F77" s="50">
        <v>8569706.7799999993</v>
      </c>
      <c r="G77" s="50">
        <f t="shared" si="3"/>
        <v>76.398188010825436</v>
      </c>
      <c r="H77" s="50"/>
    </row>
    <row r="78" spans="1:8" ht="12.75">
      <c r="A78" s="52" t="s">
        <v>189</v>
      </c>
      <c r="B78" s="49" t="s">
        <v>190</v>
      </c>
      <c r="C78" s="50">
        <v>32141</v>
      </c>
      <c r="D78" s="94"/>
      <c r="E78" s="94"/>
      <c r="F78" s="50">
        <v>26271.11</v>
      </c>
      <c r="G78" s="50">
        <f t="shared" si="3"/>
        <v>81.737064808188919</v>
      </c>
      <c r="H78" s="50"/>
    </row>
    <row r="79" spans="1:8" ht="12.75">
      <c r="A79" s="52" t="s">
        <v>191</v>
      </c>
      <c r="B79" s="49" t="s">
        <v>192</v>
      </c>
      <c r="C79" s="50">
        <v>810960.31</v>
      </c>
      <c r="D79" s="94"/>
      <c r="E79" s="94"/>
      <c r="F79" s="50">
        <v>965883.74</v>
      </c>
      <c r="G79" s="50">
        <f t="shared" si="3"/>
        <v>119.10370064843245</v>
      </c>
      <c r="H79" s="50"/>
    </row>
    <row r="80" spans="1:8" ht="12.75">
      <c r="A80" s="52" t="s">
        <v>193</v>
      </c>
      <c r="B80" s="49" t="s">
        <v>182</v>
      </c>
      <c r="C80" s="50">
        <v>446977.81</v>
      </c>
      <c r="D80" s="94"/>
      <c r="E80" s="94"/>
      <c r="F80" s="50">
        <v>180886.17</v>
      </c>
      <c r="G80" s="50">
        <f t="shared" si="3"/>
        <v>40.468713648223392</v>
      </c>
      <c r="H80" s="50"/>
    </row>
    <row r="81" spans="1:8" ht="12.75">
      <c r="A81" s="48" t="s">
        <v>25</v>
      </c>
      <c r="B81" s="49" t="s">
        <v>47</v>
      </c>
      <c r="C81" s="50">
        <v>1199504.81</v>
      </c>
      <c r="D81" s="94">
        <v>1827765</v>
      </c>
      <c r="E81" s="94">
        <v>2030627</v>
      </c>
      <c r="F81" s="50">
        <v>2008433.61</v>
      </c>
      <c r="G81" s="50">
        <f t="shared" si="3"/>
        <v>167.43856241810317</v>
      </c>
      <c r="H81" s="50">
        <f t="shared" ref="H81:H99" si="4">F81/E81*100</f>
        <v>98.907067127542376</v>
      </c>
    </row>
    <row r="82" spans="1:8" ht="12.75">
      <c r="A82" s="51" t="s">
        <v>263</v>
      </c>
      <c r="B82" s="49" t="s">
        <v>264</v>
      </c>
      <c r="C82" s="50"/>
      <c r="D82" s="94"/>
      <c r="E82" s="94"/>
      <c r="F82" s="50">
        <v>59037.03</v>
      </c>
      <c r="G82" s="50"/>
      <c r="H82" s="50"/>
    </row>
    <row r="83" spans="1:8" ht="25.5">
      <c r="A83" s="52" t="s">
        <v>265</v>
      </c>
      <c r="B83" s="49" t="s">
        <v>266</v>
      </c>
      <c r="C83" s="50"/>
      <c r="D83" s="94"/>
      <c r="E83" s="94"/>
      <c r="F83" s="50">
        <v>59037.03</v>
      </c>
      <c r="G83" s="50"/>
      <c r="H83" s="50"/>
    </row>
    <row r="84" spans="1:8" ht="12.75">
      <c r="A84" s="51" t="s">
        <v>194</v>
      </c>
      <c r="B84" s="49" t="s">
        <v>195</v>
      </c>
      <c r="C84" s="50">
        <v>1199504.81</v>
      </c>
      <c r="D84" s="94"/>
      <c r="E84" s="94"/>
      <c r="F84" s="50">
        <v>1949396.58</v>
      </c>
      <c r="G84" s="50">
        <f t="shared" si="3"/>
        <v>162.51677890312087</v>
      </c>
      <c r="H84" s="50"/>
    </row>
    <row r="85" spans="1:8" ht="12.75">
      <c r="A85" s="52" t="s">
        <v>196</v>
      </c>
      <c r="B85" s="49" t="s">
        <v>197</v>
      </c>
      <c r="C85" s="50">
        <v>72475.37</v>
      </c>
      <c r="D85" s="94"/>
      <c r="E85" s="94"/>
      <c r="F85" s="50">
        <v>52249.56</v>
      </c>
      <c r="G85" s="50">
        <f t="shared" si="3"/>
        <v>72.092850302109539</v>
      </c>
      <c r="H85" s="50"/>
    </row>
    <row r="86" spans="1:8" ht="12.75">
      <c r="A86" s="52" t="s">
        <v>198</v>
      </c>
      <c r="B86" s="49" t="s">
        <v>199</v>
      </c>
      <c r="C86" s="50">
        <v>8219.61</v>
      </c>
      <c r="D86" s="94"/>
      <c r="E86" s="94"/>
      <c r="F86" s="50">
        <v>5860.27</v>
      </c>
      <c r="G86" s="50">
        <f t="shared" si="3"/>
        <v>71.296205051091235</v>
      </c>
      <c r="H86" s="50"/>
    </row>
    <row r="87" spans="1:8" ht="12.75">
      <c r="A87" s="52" t="s">
        <v>200</v>
      </c>
      <c r="B87" s="49" t="s">
        <v>201</v>
      </c>
      <c r="C87" s="50">
        <v>1118809.83</v>
      </c>
      <c r="D87" s="94"/>
      <c r="E87" s="94"/>
      <c r="F87" s="50">
        <v>1891286.75</v>
      </c>
      <c r="G87" s="50">
        <f t="shared" si="3"/>
        <v>169.04452385800005</v>
      </c>
      <c r="H87" s="50"/>
    </row>
    <row r="88" spans="1:8" ht="25.5">
      <c r="A88" s="48" t="s">
        <v>26</v>
      </c>
      <c r="B88" s="49" t="s">
        <v>48</v>
      </c>
      <c r="C88" s="50">
        <v>1896970.0899999999</v>
      </c>
      <c r="D88" s="94">
        <v>2224715</v>
      </c>
      <c r="E88" s="94">
        <v>2258415</v>
      </c>
      <c r="F88" s="50">
        <v>2225401.59</v>
      </c>
      <c r="G88" s="50">
        <f t="shared" si="3"/>
        <v>117.31347804223947</v>
      </c>
      <c r="H88" s="50">
        <f t="shared" si="4"/>
        <v>98.538204448695211</v>
      </c>
    </row>
    <row r="89" spans="1:8" ht="12.75">
      <c r="A89" s="51" t="s">
        <v>202</v>
      </c>
      <c r="B89" s="49" t="s">
        <v>203</v>
      </c>
      <c r="C89" s="50">
        <v>1896970.0899999999</v>
      </c>
      <c r="D89" s="94"/>
      <c r="E89" s="94"/>
      <c r="F89" s="50">
        <v>2225401.59</v>
      </c>
      <c r="G89" s="50">
        <f t="shared" si="3"/>
        <v>117.31347804223947</v>
      </c>
      <c r="H89" s="50"/>
    </row>
    <row r="90" spans="1:8" ht="12.75">
      <c r="A90" s="52" t="s">
        <v>204</v>
      </c>
      <c r="B90" s="49" t="s">
        <v>205</v>
      </c>
      <c r="C90" s="50">
        <v>1896970.0899999999</v>
      </c>
      <c r="D90" s="94"/>
      <c r="E90" s="94"/>
      <c r="F90" s="50">
        <v>2225401.59</v>
      </c>
      <c r="G90" s="50">
        <f t="shared" si="3"/>
        <v>117.31347804223947</v>
      </c>
      <c r="H90" s="50"/>
    </row>
    <row r="91" spans="1:8" ht="12" customHeight="1">
      <c r="A91" s="48" t="s">
        <v>27</v>
      </c>
      <c r="B91" s="49" t="s">
        <v>267</v>
      </c>
      <c r="C91" s="50">
        <v>3098794.0700000003</v>
      </c>
      <c r="D91" s="94">
        <v>2509230</v>
      </c>
      <c r="E91" s="94">
        <v>2740880</v>
      </c>
      <c r="F91" s="50">
        <v>2740880</v>
      </c>
      <c r="G91" s="50">
        <f t="shared" si="3"/>
        <v>88.449891734819275</v>
      </c>
      <c r="H91" s="50">
        <f t="shared" si="4"/>
        <v>100</v>
      </c>
    </row>
    <row r="92" spans="1:8" ht="12.75">
      <c r="A92" s="51" t="s">
        <v>206</v>
      </c>
      <c r="B92" s="49" t="s">
        <v>207</v>
      </c>
      <c r="C92" s="50">
        <v>3098794.0700000003</v>
      </c>
      <c r="D92" s="94"/>
      <c r="E92" s="94"/>
      <c r="F92" s="50">
        <v>2740880</v>
      </c>
      <c r="G92" s="50">
        <f t="shared" si="3"/>
        <v>88.449891734819275</v>
      </c>
      <c r="H92" s="50"/>
    </row>
    <row r="93" spans="1:8" ht="12.75">
      <c r="A93" s="52" t="s">
        <v>208</v>
      </c>
      <c r="B93" s="49" t="s">
        <v>209</v>
      </c>
      <c r="C93" s="50">
        <v>1957330.9100000001</v>
      </c>
      <c r="D93" s="94"/>
      <c r="E93" s="94"/>
      <c r="F93" s="50">
        <v>1825464.47</v>
      </c>
      <c r="G93" s="50">
        <f t="shared" si="3"/>
        <v>93.262946018667833</v>
      </c>
      <c r="H93" s="50"/>
    </row>
    <row r="94" spans="1:8" ht="12.75">
      <c r="A94" s="52" t="s">
        <v>210</v>
      </c>
      <c r="B94" s="49" t="s">
        <v>211</v>
      </c>
      <c r="C94" s="50">
        <v>1141463.1599999999</v>
      </c>
      <c r="D94" s="94"/>
      <c r="E94" s="94"/>
      <c r="F94" s="50">
        <v>915415.53</v>
      </c>
      <c r="G94" s="50">
        <f t="shared" si="3"/>
        <v>80.196677569515259</v>
      </c>
      <c r="H94" s="50"/>
    </row>
    <row r="95" spans="1:8" ht="12.75">
      <c r="A95" s="47" t="s">
        <v>0</v>
      </c>
      <c r="B95" s="45" t="s">
        <v>49</v>
      </c>
      <c r="C95" s="46">
        <v>359296877.23000008</v>
      </c>
      <c r="D95" s="93">
        <v>471300528</v>
      </c>
      <c r="E95" s="93">
        <v>468795652</v>
      </c>
      <c r="F95" s="46">
        <v>468302128.81999999</v>
      </c>
      <c r="G95" s="46">
        <f t="shared" si="3"/>
        <v>130.33849123053227</v>
      </c>
      <c r="H95" s="46">
        <f t="shared" si="4"/>
        <v>99.894725307733864</v>
      </c>
    </row>
    <row r="96" spans="1:8" ht="12.75">
      <c r="A96" s="48" t="s">
        <v>28</v>
      </c>
      <c r="B96" s="49" t="s">
        <v>50</v>
      </c>
      <c r="C96" s="50">
        <v>990464.97</v>
      </c>
      <c r="D96" s="94">
        <v>992155</v>
      </c>
      <c r="E96" s="94">
        <v>945453</v>
      </c>
      <c r="F96" s="50">
        <v>927322.88</v>
      </c>
      <c r="G96" s="50">
        <f t="shared" si="3"/>
        <v>93.625005233653042</v>
      </c>
      <c r="H96" s="50">
        <f t="shared" si="4"/>
        <v>98.082388019288118</v>
      </c>
    </row>
    <row r="97" spans="1:8" ht="12.75">
      <c r="A97" s="51" t="s">
        <v>212</v>
      </c>
      <c r="B97" s="49" t="s">
        <v>213</v>
      </c>
      <c r="C97" s="50">
        <v>990464.97</v>
      </c>
      <c r="D97" s="94"/>
      <c r="E97" s="94"/>
      <c r="F97" s="50">
        <v>927322.88</v>
      </c>
      <c r="G97" s="50">
        <f t="shared" si="3"/>
        <v>93.625005233653042</v>
      </c>
      <c r="H97" s="50"/>
    </row>
    <row r="98" spans="1:8" ht="12.75">
      <c r="A98" s="52" t="s">
        <v>214</v>
      </c>
      <c r="B98" s="49" t="s">
        <v>215</v>
      </c>
      <c r="C98" s="50">
        <v>990464.97</v>
      </c>
      <c r="D98" s="94"/>
      <c r="E98" s="94"/>
      <c r="F98" s="50">
        <v>927322.88</v>
      </c>
      <c r="G98" s="50">
        <f t="shared" si="3"/>
        <v>93.625005233653042</v>
      </c>
      <c r="H98" s="50"/>
    </row>
    <row r="99" spans="1:8" ht="12.75">
      <c r="A99" s="48" t="s">
        <v>29</v>
      </c>
      <c r="B99" s="49" t="s">
        <v>51</v>
      </c>
      <c r="C99" s="50">
        <v>358306412.26000005</v>
      </c>
      <c r="D99" s="94">
        <v>470308373</v>
      </c>
      <c r="E99" s="94">
        <v>467850199</v>
      </c>
      <c r="F99" s="50">
        <v>467374805.94</v>
      </c>
      <c r="G99" s="50">
        <f t="shared" si="3"/>
        <v>130.43997817177103</v>
      </c>
      <c r="H99" s="50">
        <f t="shared" si="4"/>
        <v>99.898387761506541</v>
      </c>
    </row>
    <row r="100" spans="1:8" ht="12.75">
      <c r="A100" s="51" t="s">
        <v>216</v>
      </c>
      <c r="B100" s="49" t="s">
        <v>217</v>
      </c>
      <c r="C100" s="50">
        <v>39271900.950000003</v>
      </c>
      <c r="D100" s="94"/>
      <c r="E100" s="94"/>
      <c r="F100" s="50">
        <v>35562233.630000003</v>
      </c>
      <c r="G100" s="50">
        <f t="shared" si="3"/>
        <v>90.553889090515241</v>
      </c>
      <c r="H100" s="50"/>
    </row>
    <row r="101" spans="1:8" ht="12.75">
      <c r="A101" s="52" t="s">
        <v>218</v>
      </c>
      <c r="B101" s="49" t="s">
        <v>117</v>
      </c>
      <c r="C101" s="50">
        <v>607175.30000000005</v>
      </c>
      <c r="D101" s="94"/>
      <c r="E101" s="94"/>
      <c r="F101" s="50">
        <v>1344700.98</v>
      </c>
      <c r="G101" s="50">
        <f t="shared" si="3"/>
        <v>221.4683271865637</v>
      </c>
      <c r="H101" s="50"/>
    </row>
    <row r="102" spans="1:8" ht="12.75">
      <c r="A102" s="52" t="s">
        <v>219</v>
      </c>
      <c r="B102" s="49" t="s">
        <v>220</v>
      </c>
      <c r="C102" s="50">
        <v>37771010.860000007</v>
      </c>
      <c r="D102" s="94"/>
      <c r="E102" s="94"/>
      <c r="F102" s="50">
        <v>32467105.600000001</v>
      </c>
      <c r="G102" s="50">
        <f t="shared" si="3"/>
        <v>85.957735471631466</v>
      </c>
      <c r="H102" s="50"/>
    </row>
    <row r="103" spans="1:8" ht="12.75">
      <c r="A103" s="52" t="s">
        <v>221</v>
      </c>
      <c r="B103" s="49" t="s">
        <v>222</v>
      </c>
      <c r="C103" s="50">
        <v>893714.78999999992</v>
      </c>
      <c r="D103" s="94"/>
      <c r="E103" s="94"/>
      <c r="F103" s="50">
        <v>1750427.05</v>
      </c>
      <c r="G103" s="50">
        <f t="shared" si="3"/>
        <v>195.8596936725194</v>
      </c>
      <c r="H103" s="50"/>
    </row>
    <row r="104" spans="1:8" ht="12.75">
      <c r="A104" s="52" t="s">
        <v>223</v>
      </c>
      <c r="B104" s="49" t="s">
        <v>224</v>
      </c>
      <c r="C104" s="50">
        <v>318650704.15000004</v>
      </c>
      <c r="D104" s="94"/>
      <c r="E104" s="94"/>
      <c r="F104" s="50">
        <v>431396053.56</v>
      </c>
      <c r="G104" s="50">
        <f t="shared" si="3"/>
        <v>135.38211211889455</v>
      </c>
      <c r="H104" s="50"/>
    </row>
    <row r="105" spans="1:8" ht="12.75">
      <c r="A105" s="52" t="s">
        <v>225</v>
      </c>
      <c r="B105" s="49" t="s">
        <v>226</v>
      </c>
      <c r="C105" s="50">
        <v>5748064.2399999993</v>
      </c>
      <c r="D105" s="94"/>
      <c r="E105" s="94"/>
      <c r="F105" s="50">
        <v>4254998.22</v>
      </c>
      <c r="G105" s="50">
        <f t="shared" si="3"/>
        <v>74.024889812296195</v>
      </c>
      <c r="H105" s="50"/>
    </row>
    <row r="106" spans="1:8" ht="12.75">
      <c r="A106" s="52" t="s">
        <v>227</v>
      </c>
      <c r="B106" s="49" t="s">
        <v>228</v>
      </c>
      <c r="C106" s="50">
        <v>109755.19</v>
      </c>
      <c r="D106" s="94"/>
      <c r="E106" s="94"/>
      <c r="F106" s="50">
        <v>207789.27</v>
      </c>
      <c r="G106" s="50">
        <f t="shared" si="3"/>
        <v>189.32067813831856</v>
      </c>
      <c r="H106" s="50"/>
    </row>
    <row r="107" spans="1:8" ht="12.75">
      <c r="A107" s="52" t="s">
        <v>229</v>
      </c>
      <c r="B107" s="49" t="s">
        <v>230</v>
      </c>
      <c r="C107" s="50">
        <v>121189.02</v>
      </c>
      <c r="D107" s="94"/>
      <c r="E107" s="94"/>
      <c r="F107" s="50">
        <v>810173.68</v>
      </c>
      <c r="G107" s="50">
        <f t="shared" si="3"/>
        <v>668.52069601685037</v>
      </c>
      <c r="H107" s="50"/>
    </row>
    <row r="108" spans="1:8" ht="12.75">
      <c r="A108" s="52" t="s">
        <v>231</v>
      </c>
      <c r="B108" s="49" t="s">
        <v>232</v>
      </c>
      <c r="C108" s="50">
        <v>87560.68</v>
      </c>
      <c r="D108" s="94"/>
      <c r="E108" s="94"/>
      <c r="F108" s="50">
        <v>269005.39</v>
      </c>
      <c r="G108" s="50">
        <f t="shared" si="3"/>
        <v>307.22167758404805</v>
      </c>
      <c r="H108" s="50"/>
    </row>
    <row r="109" spans="1:8" ht="12.75">
      <c r="A109" s="52" t="s">
        <v>233</v>
      </c>
      <c r="B109" s="49" t="s">
        <v>268</v>
      </c>
      <c r="C109" s="50">
        <v>39297.56</v>
      </c>
      <c r="D109" s="94"/>
      <c r="E109" s="94"/>
      <c r="F109" s="50">
        <v>2373422.67</v>
      </c>
      <c r="G109" s="50">
        <f t="shared" si="3"/>
        <v>6039.618413967687</v>
      </c>
      <c r="H109" s="50"/>
    </row>
    <row r="110" spans="1:8" ht="12.75">
      <c r="A110" s="52" t="s">
        <v>234</v>
      </c>
      <c r="B110" s="49" t="s">
        <v>235</v>
      </c>
      <c r="C110" s="50">
        <v>105945.4</v>
      </c>
      <c r="D110" s="94"/>
      <c r="E110" s="94"/>
      <c r="F110" s="50">
        <v>182516.7</v>
      </c>
      <c r="G110" s="50">
        <f t="shared" si="3"/>
        <v>172.27430355636017</v>
      </c>
      <c r="H110" s="50"/>
    </row>
    <row r="111" spans="1:8" ht="12.75">
      <c r="A111" s="52" t="s">
        <v>236</v>
      </c>
      <c r="B111" s="49" t="s">
        <v>237</v>
      </c>
      <c r="C111" s="50">
        <v>461426.64</v>
      </c>
      <c r="D111" s="94"/>
      <c r="E111" s="94"/>
      <c r="F111" s="50">
        <v>82173.41</v>
      </c>
      <c r="G111" s="50">
        <f t="shared" si="3"/>
        <v>17.808553489672814</v>
      </c>
      <c r="H111" s="50"/>
    </row>
    <row r="112" spans="1:8" ht="12.75">
      <c r="A112" s="52" t="s">
        <v>238</v>
      </c>
      <c r="B112" s="49" t="s">
        <v>239</v>
      </c>
      <c r="C112" s="50">
        <v>311977465.42000002</v>
      </c>
      <c r="D112" s="94"/>
      <c r="E112" s="94"/>
      <c r="F112" s="50">
        <v>423215974.22000003</v>
      </c>
      <c r="G112" s="50">
        <f t="shared" si="3"/>
        <v>135.65594349907454</v>
      </c>
      <c r="H112" s="50"/>
    </row>
    <row r="113" spans="1:8" ht="12.75">
      <c r="A113" s="51" t="s">
        <v>240</v>
      </c>
      <c r="B113" s="49" t="s">
        <v>241</v>
      </c>
      <c r="C113" s="50">
        <v>29270</v>
      </c>
      <c r="D113" s="94"/>
      <c r="E113" s="94"/>
      <c r="F113" s="50">
        <v>378162.19</v>
      </c>
      <c r="G113" s="50">
        <f t="shared" si="3"/>
        <v>1291.9787837376155</v>
      </c>
      <c r="H113" s="50"/>
    </row>
    <row r="114" spans="1:8" ht="12.75">
      <c r="A114" s="52" t="s">
        <v>242</v>
      </c>
      <c r="B114" s="49" t="s">
        <v>243</v>
      </c>
      <c r="C114" s="50">
        <v>29270</v>
      </c>
      <c r="D114" s="94"/>
      <c r="E114" s="94"/>
      <c r="F114" s="50">
        <v>378162.19</v>
      </c>
      <c r="G114" s="50">
        <f t="shared" si="3"/>
        <v>1291.9787837376155</v>
      </c>
      <c r="H114" s="50"/>
    </row>
    <row r="115" spans="1:8" ht="12.75">
      <c r="A115" s="51" t="s">
        <v>244</v>
      </c>
      <c r="B115" s="49" t="s">
        <v>245</v>
      </c>
      <c r="C115" s="50">
        <v>354537.16</v>
      </c>
      <c r="D115" s="94"/>
      <c r="E115" s="94"/>
      <c r="F115" s="50">
        <v>38356.559999999998</v>
      </c>
      <c r="G115" s="50">
        <f t="shared" si="3"/>
        <v>10.818770026814679</v>
      </c>
      <c r="H115" s="50"/>
    </row>
    <row r="116" spans="1:8" ht="12.75">
      <c r="A116" s="52" t="s">
        <v>246</v>
      </c>
      <c r="B116" s="49" t="s">
        <v>247</v>
      </c>
      <c r="C116" s="50">
        <v>354537.16</v>
      </c>
      <c r="D116" s="94"/>
      <c r="E116" s="94"/>
      <c r="F116" s="50">
        <v>38356.559999999998</v>
      </c>
      <c r="G116" s="50">
        <f t="shared" si="3"/>
        <v>10.818770026814679</v>
      </c>
      <c r="H116" s="50"/>
    </row>
  </sheetData>
  <mergeCells count="2">
    <mergeCell ref="A7:B7"/>
    <mergeCell ref="A8:B8"/>
  </mergeCells>
  <printOptions horizontalCentered="1"/>
  <pageMargins left="0.35433070866141736" right="0.35433070866141736" top="0.43" bottom="0.4" header="0.23622047244094491" footer="0.23622047244094491"/>
  <pageSetup paperSize="9" orientation="landscape" r:id="rId1"/>
  <headerFooter>
    <oddHeader>&amp;L&amp;"Times New Roman,Regular"Glava 03005 Ministarstvo obrane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K13" sqref="K13"/>
    </sheetView>
  </sheetViews>
  <sheetFormatPr defaultRowHeight="11.25"/>
  <cols>
    <col min="1" max="1" width="12.6640625" style="2" customWidth="1"/>
    <col min="2" max="2" width="56.33203125" style="14" customWidth="1"/>
    <col min="3" max="3" width="18.83203125" style="3" customWidth="1"/>
    <col min="4" max="6" width="18.83203125" style="4" customWidth="1"/>
    <col min="7" max="8" width="15.5" style="4" customWidth="1"/>
    <col min="9" max="16384" width="9.33203125" style="2"/>
  </cols>
  <sheetData>
    <row r="1" spans="1:8" s="55" customFormat="1" ht="15.75">
      <c r="A1" s="39" t="s">
        <v>84</v>
      </c>
      <c r="B1" s="40"/>
      <c r="C1" s="19"/>
      <c r="D1" s="42"/>
      <c r="E1" s="42"/>
      <c r="F1" s="42"/>
      <c r="G1" s="42"/>
      <c r="H1" s="42"/>
    </row>
    <row r="2" spans="1:8" ht="8.25" customHeight="1"/>
    <row r="3" spans="1:8" s="8" customFormat="1" ht="57">
      <c r="A3" s="105" t="s">
        <v>37</v>
      </c>
      <c r="B3" s="105"/>
      <c r="C3" s="17" t="s">
        <v>250</v>
      </c>
      <c r="D3" s="17" t="s">
        <v>251</v>
      </c>
      <c r="E3" s="17" t="s">
        <v>252</v>
      </c>
      <c r="F3" s="17" t="s">
        <v>253</v>
      </c>
      <c r="G3" s="17" t="s">
        <v>79</v>
      </c>
      <c r="H3" s="17" t="s">
        <v>79</v>
      </c>
    </row>
    <row r="4" spans="1:8" s="1" customFormat="1">
      <c r="A4" s="106">
        <v>1</v>
      </c>
      <c r="B4" s="106"/>
      <c r="C4" s="18">
        <v>2</v>
      </c>
      <c r="D4" s="18">
        <v>3</v>
      </c>
      <c r="E4" s="18">
        <v>4</v>
      </c>
      <c r="F4" s="18">
        <v>5</v>
      </c>
      <c r="G4" s="18" t="s">
        <v>80</v>
      </c>
      <c r="H4" s="18" t="s">
        <v>81</v>
      </c>
    </row>
    <row r="5" spans="1:8" s="6" customFormat="1" ht="15">
      <c r="A5" s="56"/>
      <c r="B5" s="57" t="s">
        <v>38</v>
      </c>
      <c r="C5" s="46">
        <v>1031593827.8499999</v>
      </c>
      <c r="D5" s="93">
        <v>1277317530</v>
      </c>
      <c r="E5" s="93">
        <v>1413171699</v>
      </c>
      <c r="F5" s="46">
        <v>1409250996.04</v>
      </c>
      <c r="G5" s="46">
        <f>F5/C5*100</f>
        <v>136.60909536237685</v>
      </c>
      <c r="H5" s="46">
        <f>F5/E5*100</f>
        <v>99.72256004257838</v>
      </c>
    </row>
    <row r="6" spans="1:8" s="7" customFormat="1" ht="14.25">
      <c r="A6" s="47" t="s">
        <v>30</v>
      </c>
      <c r="B6" s="57" t="s">
        <v>53</v>
      </c>
      <c r="C6" s="46">
        <v>1023174027.46</v>
      </c>
      <c r="D6" s="93">
        <v>1268462618</v>
      </c>
      <c r="E6" s="93">
        <v>1259516787</v>
      </c>
      <c r="F6" s="46">
        <v>1251824227.28</v>
      </c>
      <c r="G6" s="46">
        <f t="shared" ref="G6:G35" si="0">F6/C6*100</f>
        <v>122.34714659319661</v>
      </c>
      <c r="H6" s="46">
        <f t="shared" ref="H6:H35" si="1">F6/E6*100</f>
        <v>99.389245161366787</v>
      </c>
    </row>
    <row r="7" spans="1:8" s="6" customFormat="1" ht="15">
      <c r="A7" s="48" t="s">
        <v>32</v>
      </c>
      <c r="B7" s="49" t="s">
        <v>53</v>
      </c>
      <c r="C7" s="50">
        <v>1023174027.46</v>
      </c>
      <c r="D7" s="94">
        <v>1268462618</v>
      </c>
      <c r="E7" s="94">
        <v>1259516787</v>
      </c>
      <c r="F7" s="50">
        <v>1251824227.28</v>
      </c>
      <c r="G7" s="50">
        <f t="shared" si="0"/>
        <v>122.34714659319661</v>
      </c>
      <c r="H7" s="50">
        <f t="shared" si="1"/>
        <v>99.389245161366787</v>
      </c>
    </row>
    <row r="8" spans="1:8" s="7" customFormat="1" ht="14.25">
      <c r="A8" s="47" t="s">
        <v>1</v>
      </c>
      <c r="B8" s="57" t="s">
        <v>54</v>
      </c>
      <c r="C8" s="46">
        <v>316049.89</v>
      </c>
      <c r="D8" s="93">
        <v>179694</v>
      </c>
      <c r="E8" s="93">
        <v>179694</v>
      </c>
      <c r="F8" s="46">
        <v>327328.25</v>
      </c>
      <c r="G8" s="46">
        <f t="shared" si="0"/>
        <v>103.56853786596794</v>
      </c>
      <c r="H8" s="46">
        <f t="shared" si="1"/>
        <v>182.15869756363597</v>
      </c>
    </row>
    <row r="9" spans="1:8" s="6" customFormat="1" ht="15">
      <c r="A9" s="48" t="s">
        <v>23</v>
      </c>
      <c r="B9" s="49" t="s">
        <v>54</v>
      </c>
      <c r="C9" s="50">
        <v>316049.89</v>
      </c>
      <c r="D9" s="94">
        <v>179694</v>
      </c>
      <c r="E9" s="94">
        <v>179694</v>
      </c>
      <c r="F9" s="50">
        <v>327328.25</v>
      </c>
      <c r="G9" s="50">
        <f t="shared" si="0"/>
        <v>103.56853786596794</v>
      </c>
      <c r="H9" s="50">
        <f t="shared" si="1"/>
        <v>182.15869756363597</v>
      </c>
    </row>
    <row r="10" spans="1:8" s="7" customFormat="1" ht="14.25">
      <c r="A10" s="47" t="s">
        <v>0</v>
      </c>
      <c r="B10" s="57" t="s">
        <v>55</v>
      </c>
      <c r="C10" s="46">
        <v>3627784.56</v>
      </c>
      <c r="D10" s="93"/>
      <c r="E10" s="93"/>
      <c r="F10" s="46">
        <v>2900244.83</v>
      </c>
      <c r="G10" s="46">
        <f t="shared" si="0"/>
        <v>79.945343557005486</v>
      </c>
      <c r="H10" s="46"/>
    </row>
    <row r="11" spans="1:8" s="6" customFormat="1" ht="15">
      <c r="A11" s="48" t="s">
        <v>33</v>
      </c>
      <c r="B11" s="49" t="s">
        <v>56</v>
      </c>
      <c r="C11" s="50">
        <v>3627784.56</v>
      </c>
      <c r="D11" s="94"/>
      <c r="E11" s="94"/>
      <c r="F11" s="50">
        <v>2900244.83</v>
      </c>
      <c r="G11" s="50">
        <f t="shared" si="0"/>
        <v>79.945343557005486</v>
      </c>
      <c r="H11" s="50"/>
    </row>
    <row r="12" spans="1:8" s="7" customFormat="1" ht="14.25">
      <c r="A12" s="47" t="s">
        <v>31</v>
      </c>
      <c r="B12" s="57" t="s">
        <v>57</v>
      </c>
      <c r="C12" s="46">
        <v>3146513.77</v>
      </c>
      <c r="D12" s="93">
        <v>908732</v>
      </c>
      <c r="E12" s="93">
        <v>145708732</v>
      </c>
      <c r="F12" s="46">
        <v>146814833.58000001</v>
      </c>
      <c r="G12" s="46">
        <f t="shared" si="0"/>
        <v>4665.952362255196</v>
      </c>
      <c r="H12" s="46">
        <f t="shared" si="1"/>
        <v>100.75911825243253</v>
      </c>
    </row>
    <row r="13" spans="1:8" s="6" customFormat="1" ht="15">
      <c r="A13" s="48" t="s">
        <v>34</v>
      </c>
      <c r="B13" s="49" t="s">
        <v>58</v>
      </c>
      <c r="C13" s="50">
        <v>436133.80000000005</v>
      </c>
      <c r="D13" s="94">
        <v>891418</v>
      </c>
      <c r="E13" s="94">
        <v>891418</v>
      </c>
      <c r="F13" s="50">
        <v>1990211.71</v>
      </c>
      <c r="G13" s="50">
        <f t="shared" si="0"/>
        <v>456.33053663806839</v>
      </c>
      <c r="H13" s="50">
        <f t="shared" si="1"/>
        <v>223.26357668344144</v>
      </c>
    </row>
    <row r="14" spans="1:8" s="6" customFormat="1" ht="15">
      <c r="A14" s="48" t="s">
        <v>35</v>
      </c>
      <c r="B14" s="49" t="s">
        <v>59</v>
      </c>
      <c r="C14" s="50">
        <v>18381.16</v>
      </c>
      <c r="D14" s="94">
        <v>17314</v>
      </c>
      <c r="E14" s="94">
        <v>144817314</v>
      </c>
      <c r="F14" s="50">
        <v>144824621.87</v>
      </c>
      <c r="G14" s="50">
        <f t="shared" si="0"/>
        <v>787897.0743413365</v>
      </c>
      <c r="H14" s="50">
        <f t="shared" si="1"/>
        <v>100.00504626815547</v>
      </c>
    </row>
    <row r="15" spans="1:8" s="6" customFormat="1" ht="15">
      <c r="A15" s="48" t="s">
        <v>61</v>
      </c>
      <c r="B15" s="49" t="s">
        <v>60</v>
      </c>
      <c r="C15" s="50">
        <v>2691998.81</v>
      </c>
      <c r="D15" s="94"/>
      <c r="E15" s="94"/>
      <c r="F15" s="50"/>
      <c r="G15" s="50">
        <f t="shared" si="0"/>
        <v>0</v>
      </c>
      <c r="H15" s="50"/>
    </row>
    <row r="16" spans="1:8" s="7" customFormat="1" ht="25.5">
      <c r="A16" s="47" t="s">
        <v>2</v>
      </c>
      <c r="B16" s="57" t="s">
        <v>62</v>
      </c>
      <c r="C16" s="46">
        <v>1301251.97</v>
      </c>
      <c r="D16" s="93">
        <v>1500002</v>
      </c>
      <c r="E16" s="93">
        <v>1500002</v>
      </c>
      <c r="F16" s="46">
        <v>1392995.58</v>
      </c>
      <c r="G16" s="46">
        <f t="shared" si="0"/>
        <v>107.05041084395054</v>
      </c>
      <c r="H16" s="46">
        <f t="shared" si="1"/>
        <v>92.866248178335766</v>
      </c>
    </row>
    <row r="17" spans="1:8" s="6" customFormat="1" ht="25.5">
      <c r="A17" s="48" t="s">
        <v>36</v>
      </c>
      <c r="B17" s="49" t="s">
        <v>62</v>
      </c>
      <c r="C17" s="50">
        <v>1301251.97</v>
      </c>
      <c r="D17" s="94">
        <v>1500002</v>
      </c>
      <c r="E17" s="94">
        <v>1500002</v>
      </c>
      <c r="F17" s="50">
        <v>1392995.58</v>
      </c>
      <c r="G17" s="50">
        <f t="shared" si="0"/>
        <v>107.05041084395054</v>
      </c>
      <c r="H17" s="50">
        <f t="shared" si="1"/>
        <v>92.866248178335766</v>
      </c>
    </row>
    <row r="18" spans="1:8" s="6" customFormat="1" ht="15">
      <c r="A18" s="47" t="s">
        <v>71</v>
      </c>
      <c r="B18" s="57" t="s">
        <v>249</v>
      </c>
      <c r="C18" s="46">
        <v>28200.2</v>
      </c>
      <c r="D18" s="93">
        <v>6266484</v>
      </c>
      <c r="E18" s="93">
        <v>6266484</v>
      </c>
      <c r="F18" s="46">
        <v>5991366.5199999996</v>
      </c>
      <c r="G18" s="46">
        <f t="shared" si="0"/>
        <v>21245.829887731288</v>
      </c>
      <c r="H18" s="46">
        <f t="shared" si="1"/>
        <v>95.609699474218715</v>
      </c>
    </row>
    <row r="19" spans="1:8" s="6" customFormat="1" ht="15">
      <c r="A19" s="48" t="s">
        <v>248</v>
      </c>
      <c r="B19" s="49" t="s">
        <v>249</v>
      </c>
      <c r="C19" s="50">
        <v>28200.2</v>
      </c>
      <c r="D19" s="94">
        <v>6266484</v>
      </c>
      <c r="E19" s="94">
        <v>6266484</v>
      </c>
      <c r="F19" s="50">
        <v>5991366.5199999996</v>
      </c>
      <c r="G19" s="50">
        <f t="shared" si="0"/>
        <v>21245.829887731288</v>
      </c>
      <c r="H19" s="50">
        <f t="shared" si="1"/>
        <v>95.609699474218715</v>
      </c>
    </row>
    <row r="20" spans="1:8" s="7" customFormat="1" ht="10.5" customHeight="1">
      <c r="A20" s="58"/>
      <c r="B20" s="59"/>
      <c r="C20" s="50"/>
      <c r="D20" s="94"/>
      <c r="E20" s="94"/>
      <c r="F20" s="50"/>
      <c r="G20" s="50"/>
      <c r="H20" s="50"/>
    </row>
    <row r="21" spans="1:8" s="6" customFormat="1" ht="15">
      <c r="A21" s="47"/>
      <c r="B21" s="45" t="s">
        <v>43</v>
      </c>
      <c r="C21" s="46">
        <v>1026081703.3499999</v>
      </c>
      <c r="D21" s="93">
        <v>1278754015</v>
      </c>
      <c r="E21" s="93">
        <v>1269808184</v>
      </c>
      <c r="F21" s="46">
        <v>1259920066.97</v>
      </c>
      <c r="G21" s="46">
        <f t="shared" si="0"/>
        <v>122.78944872095015</v>
      </c>
      <c r="H21" s="46">
        <f t="shared" si="1"/>
        <v>99.221290494533463</v>
      </c>
    </row>
    <row r="22" spans="1:8" s="6" customFormat="1" ht="15">
      <c r="A22" s="47" t="s">
        <v>30</v>
      </c>
      <c r="B22" s="45" t="s">
        <v>53</v>
      </c>
      <c r="C22" s="46">
        <v>1023174027.4599999</v>
      </c>
      <c r="D22" s="93">
        <v>1268462618</v>
      </c>
      <c r="E22" s="93">
        <v>1259516787</v>
      </c>
      <c r="F22" s="46">
        <v>1251824227.28</v>
      </c>
      <c r="G22" s="46">
        <f t="shared" si="0"/>
        <v>122.34714659319663</v>
      </c>
      <c r="H22" s="46">
        <f t="shared" si="1"/>
        <v>99.389245161366787</v>
      </c>
    </row>
    <row r="23" spans="1:8" s="7" customFormat="1" ht="14.25">
      <c r="A23" s="48" t="s">
        <v>32</v>
      </c>
      <c r="B23" s="49" t="s">
        <v>53</v>
      </c>
      <c r="C23" s="50">
        <v>1023174027.4599999</v>
      </c>
      <c r="D23" s="94">
        <v>1268462618</v>
      </c>
      <c r="E23" s="94">
        <v>1259516787</v>
      </c>
      <c r="F23" s="50">
        <v>1251824227.28</v>
      </c>
      <c r="G23" s="50">
        <f t="shared" si="0"/>
        <v>122.34714659319663</v>
      </c>
      <c r="H23" s="50">
        <f t="shared" si="1"/>
        <v>99.389245161366787</v>
      </c>
    </row>
    <row r="24" spans="1:8" s="7" customFormat="1" ht="14.25">
      <c r="A24" s="47" t="s">
        <v>1</v>
      </c>
      <c r="B24" s="45" t="s">
        <v>54</v>
      </c>
      <c r="C24" s="46">
        <v>80179.12</v>
      </c>
      <c r="D24" s="93">
        <v>350000</v>
      </c>
      <c r="E24" s="93">
        <v>350000</v>
      </c>
      <c r="F24" s="46">
        <v>53013.14</v>
      </c>
      <c r="G24" s="46">
        <f t="shared" si="0"/>
        <v>66.118385933894018</v>
      </c>
      <c r="H24" s="46">
        <f t="shared" si="1"/>
        <v>15.146611428571427</v>
      </c>
    </row>
    <row r="25" spans="1:8" s="6" customFormat="1" ht="12.75" customHeight="1">
      <c r="A25" s="48" t="s">
        <v>23</v>
      </c>
      <c r="B25" s="49" t="s">
        <v>54</v>
      </c>
      <c r="C25" s="50">
        <v>80179.12</v>
      </c>
      <c r="D25" s="94">
        <v>350000</v>
      </c>
      <c r="E25" s="94">
        <v>350000</v>
      </c>
      <c r="F25" s="50">
        <v>53013.14</v>
      </c>
      <c r="G25" s="50">
        <f t="shared" si="0"/>
        <v>66.118385933894018</v>
      </c>
      <c r="H25" s="50">
        <f t="shared" si="1"/>
        <v>15.146611428571427</v>
      </c>
    </row>
    <row r="26" spans="1:8" s="7" customFormat="1" ht="16.5" customHeight="1">
      <c r="A26" s="75" t="s">
        <v>0</v>
      </c>
      <c r="B26" s="76" t="s">
        <v>55</v>
      </c>
      <c r="C26" s="99">
        <v>96428.02</v>
      </c>
      <c r="D26" s="100">
        <v>988899</v>
      </c>
      <c r="E26" s="100">
        <v>988899</v>
      </c>
      <c r="F26" s="99">
        <v>1342905</v>
      </c>
      <c r="G26" s="46">
        <f t="shared" si="0"/>
        <v>1392.6501861181014</v>
      </c>
      <c r="H26" s="46">
        <f t="shared" si="1"/>
        <v>135.79799352613361</v>
      </c>
    </row>
    <row r="27" spans="1:8" s="6" customFormat="1" ht="15">
      <c r="A27" s="48" t="s">
        <v>33</v>
      </c>
      <c r="B27" s="49" t="s">
        <v>56</v>
      </c>
      <c r="C27" s="50">
        <v>96428.02</v>
      </c>
      <c r="D27" s="94">
        <v>988899</v>
      </c>
      <c r="E27" s="94">
        <v>988899</v>
      </c>
      <c r="F27" s="50">
        <v>1342905</v>
      </c>
      <c r="G27" s="50">
        <f t="shared" si="0"/>
        <v>1392.6501861181014</v>
      </c>
      <c r="H27" s="50">
        <f t="shared" si="1"/>
        <v>135.79799352613361</v>
      </c>
    </row>
    <row r="28" spans="1:8" s="6" customFormat="1" ht="15">
      <c r="A28" s="47" t="s">
        <v>31</v>
      </c>
      <c r="B28" s="45" t="s">
        <v>57</v>
      </c>
      <c r="C28" s="46">
        <v>2702868.5500000003</v>
      </c>
      <c r="D28" s="93">
        <v>2242394</v>
      </c>
      <c r="E28" s="93">
        <v>2242394</v>
      </c>
      <c r="F28" s="46">
        <v>672438.03</v>
      </c>
      <c r="G28" s="46">
        <f t="shared" si="0"/>
        <v>24.878680467091154</v>
      </c>
      <c r="H28" s="46">
        <f t="shared" si="1"/>
        <v>29.987505763929089</v>
      </c>
    </row>
    <row r="29" spans="1:8" s="6" customFormat="1" ht="15">
      <c r="A29" s="48" t="s">
        <v>34</v>
      </c>
      <c r="B29" s="49" t="s">
        <v>58</v>
      </c>
      <c r="C29" s="50"/>
      <c r="D29" s="94">
        <v>972420</v>
      </c>
      <c r="E29" s="94">
        <v>972420</v>
      </c>
      <c r="F29" s="50"/>
      <c r="G29" s="50"/>
      <c r="H29" s="50">
        <f t="shared" si="1"/>
        <v>0</v>
      </c>
    </row>
    <row r="30" spans="1:8" s="6" customFormat="1" ht="15">
      <c r="A30" s="48" t="s">
        <v>35</v>
      </c>
      <c r="B30" s="49" t="s">
        <v>59</v>
      </c>
      <c r="C30" s="50">
        <v>10869.74</v>
      </c>
      <c r="D30" s="94">
        <v>1269974</v>
      </c>
      <c r="E30" s="94">
        <v>1269974</v>
      </c>
      <c r="F30" s="50">
        <v>672438.03</v>
      </c>
      <c r="G30" s="50">
        <f t="shared" si="0"/>
        <v>6186.3303998071715</v>
      </c>
      <c r="H30" s="50">
        <f t="shared" si="1"/>
        <v>52.948960372417076</v>
      </c>
    </row>
    <row r="31" spans="1:8" s="7" customFormat="1" ht="14.25">
      <c r="A31" s="48" t="s">
        <v>61</v>
      </c>
      <c r="B31" s="49" t="s">
        <v>60</v>
      </c>
      <c r="C31" s="50">
        <v>2691998.81</v>
      </c>
      <c r="D31" s="94"/>
      <c r="E31" s="94"/>
      <c r="F31" s="50"/>
      <c r="G31" s="50">
        <f t="shared" si="0"/>
        <v>0</v>
      </c>
      <c r="H31" s="50"/>
    </row>
    <row r="32" spans="1:8" ht="25.5">
      <c r="A32" s="47" t="s">
        <v>2</v>
      </c>
      <c r="B32" s="45" t="s">
        <v>62</v>
      </c>
      <c r="C32" s="46"/>
      <c r="D32" s="93">
        <v>443620</v>
      </c>
      <c r="E32" s="93">
        <v>443620</v>
      </c>
      <c r="F32" s="46">
        <v>36117</v>
      </c>
      <c r="G32" s="46"/>
      <c r="H32" s="46">
        <f t="shared" si="1"/>
        <v>8.1414273477300387</v>
      </c>
    </row>
    <row r="33" spans="1:8" ht="25.5">
      <c r="A33" s="48" t="s">
        <v>36</v>
      </c>
      <c r="B33" s="49" t="s">
        <v>62</v>
      </c>
      <c r="C33" s="50"/>
      <c r="D33" s="94">
        <v>443620</v>
      </c>
      <c r="E33" s="94">
        <v>443620</v>
      </c>
      <c r="F33" s="50">
        <v>36117</v>
      </c>
      <c r="G33" s="50"/>
      <c r="H33" s="50">
        <f t="shared" si="1"/>
        <v>8.1414273477300387</v>
      </c>
    </row>
    <row r="34" spans="1:8" ht="12.75">
      <c r="A34" s="47" t="s">
        <v>71</v>
      </c>
      <c r="B34" s="57" t="s">
        <v>249</v>
      </c>
      <c r="C34" s="46">
        <v>28200.2</v>
      </c>
      <c r="D34" s="93">
        <v>6266484</v>
      </c>
      <c r="E34" s="93">
        <v>6266484</v>
      </c>
      <c r="F34" s="46">
        <v>5991366.5199999996</v>
      </c>
      <c r="G34" s="46">
        <f t="shared" si="0"/>
        <v>21245.829887731288</v>
      </c>
      <c r="H34" s="46">
        <f t="shared" si="1"/>
        <v>95.609699474218715</v>
      </c>
    </row>
    <row r="35" spans="1:8" ht="12.75">
      <c r="A35" s="48" t="s">
        <v>248</v>
      </c>
      <c r="B35" s="49" t="s">
        <v>249</v>
      </c>
      <c r="C35" s="50">
        <v>28200.2</v>
      </c>
      <c r="D35" s="94">
        <v>6266484</v>
      </c>
      <c r="E35" s="94">
        <v>6266484</v>
      </c>
      <c r="F35" s="50">
        <v>5991366.5199999996</v>
      </c>
      <c r="G35" s="50">
        <f t="shared" si="0"/>
        <v>21245.829887731288</v>
      </c>
      <c r="H35" s="50">
        <f t="shared" si="1"/>
        <v>95.609699474218715</v>
      </c>
    </row>
  </sheetData>
  <mergeCells count="2">
    <mergeCell ref="A3:B3"/>
    <mergeCell ref="A4:B4"/>
  </mergeCells>
  <printOptions horizontalCentered="1"/>
  <pageMargins left="0.35433070866141736" right="0.35433070866141736" top="0.43" bottom="0.4" header="0.23622047244094491" footer="0.23622047244094491"/>
  <pageSetup paperSize="9" orientation="landscape" r:id="rId1"/>
  <headerFooter>
    <oddHeader>&amp;L&amp;"Times New Roman,Regular"Glava 03005 Ministarstvo obrane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K13" sqref="K13"/>
    </sheetView>
  </sheetViews>
  <sheetFormatPr defaultRowHeight="11.25"/>
  <cols>
    <col min="1" max="1" width="12.5" style="3" customWidth="1"/>
    <col min="2" max="2" width="56.6640625" style="3" customWidth="1"/>
    <col min="3" max="3" width="18.83203125" style="3" customWidth="1"/>
    <col min="4" max="6" width="18.83203125" style="15" customWidth="1"/>
    <col min="7" max="8" width="14.5" style="15" customWidth="1"/>
    <col min="9" max="16384" width="9.33203125" style="3"/>
  </cols>
  <sheetData>
    <row r="1" spans="1:8" s="61" customFormat="1" ht="15.75">
      <c r="A1" s="19" t="s">
        <v>85</v>
      </c>
      <c r="B1" s="19"/>
      <c r="C1" s="19"/>
      <c r="D1" s="60"/>
      <c r="E1" s="60"/>
      <c r="F1" s="60"/>
      <c r="G1" s="60"/>
      <c r="H1" s="60"/>
    </row>
    <row r="3" spans="1:8" s="11" customFormat="1" ht="57">
      <c r="A3" s="105" t="s">
        <v>37</v>
      </c>
      <c r="B3" s="105"/>
      <c r="C3" s="17" t="s">
        <v>250</v>
      </c>
      <c r="D3" s="17" t="s">
        <v>251</v>
      </c>
      <c r="E3" s="17" t="s">
        <v>252</v>
      </c>
      <c r="F3" s="17" t="s">
        <v>272</v>
      </c>
      <c r="G3" s="17" t="s">
        <v>79</v>
      </c>
      <c r="H3" s="17" t="s">
        <v>79</v>
      </c>
    </row>
    <row r="4" spans="1:8" s="10" customFormat="1">
      <c r="A4" s="106">
        <v>1</v>
      </c>
      <c r="B4" s="106"/>
      <c r="C4" s="18">
        <v>2</v>
      </c>
      <c r="D4" s="18">
        <v>3</v>
      </c>
      <c r="E4" s="18">
        <v>4</v>
      </c>
      <c r="F4" s="18">
        <v>5</v>
      </c>
      <c r="G4" s="18" t="s">
        <v>80</v>
      </c>
      <c r="H4" s="18" t="s">
        <v>81</v>
      </c>
    </row>
    <row r="5" spans="1:8" s="6" customFormat="1" ht="15">
      <c r="A5" s="44"/>
      <c r="B5" s="44" t="s">
        <v>43</v>
      </c>
      <c r="C5" s="101">
        <v>1026081703.3499997</v>
      </c>
      <c r="D5" s="93">
        <v>1278754015</v>
      </c>
      <c r="E5" s="93">
        <v>1269808184</v>
      </c>
      <c r="F5" s="46">
        <v>1259920066.97</v>
      </c>
      <c r="G5" s="46">
        <f>F5/C5*100</f>
        <v>122.78944872095019</v>
      </c>
      <c r="H5" s="46">
        <f>F5/E5*100</f>
        <v>99.221290494533463</v>
      </c>
    </row>
    <row r="6" spans="1:8" s="7" customFormat="1" ht="14.25">
      <c r="A6" s="47" t="s">
        <v>63</v>
      </c>
      <c r="B6" s="44" t="s">
        <v>64</v>
      </c>
      <c r="C6" s="101">
        <v>1026081703.3499997</v>
      </c>
      <c r="D6" s="93">
        <v>1278754015</v>
      </c>
      <c r="E6" s="93">
        <v>1269808184</v>
      </c>
      <c r="F6" s="46">
        <v>1259920066.97</v>
      </c>
      <c r="G6" s="46">
        <f t="shared" ref="G6:G8" si="0">F6/C6*100</f>
        <v>122.78944872095019</v>
      </c>
      <c r="H6" s="46">
        <f t="shared" ref="H6:H8" si="1">F6/E6*100</f>
        <v>99.221290494533463</v>
      </c>
    </row>
    <row r="7" spans="1:8" s="6" customFormat="1" ht="15">
      <c r="A7" s="48" t="s">
        <v>67</v>
      </c>
      <c r="B7" s="58" t="s">
        <v>65</v>
      </c>
      <c r="C7" s="102">
        <v>999453212.51999962</v>
      </c>
      <c r="D7" s="94">
        <v>1254286129</v>
      </c>
      <c r="E7" s="94">
        <v>1245762620</v>
      </c>
      <c r="F7" s="50">
        <v>1235882748.9100001</v>
      </c>
      <c r="G7" s="50">
        <f t="shared" si="0"/>
        <v>123.65588838259593</v>
      </c>
      <c r="H7" s="50">
        <f t="shared" si="1"/>
        <v>99.206921854020635</v>
      </c>
    </row>
    <row r="8" spans="1:8" s="6" customFormat="1" ht="15">
      <c r="A8" s="48" t="s">
        <v>68</v>
      </c>
      <c r="B8" s="58" t="s">
        <v>66</v>
      </c>
      <c r="C8" s="102">
        <v>26628490.830000006</v>
      </c>
      <c r="D8" s="94">
        <v>24467886</v>
      </c>
      <c r="E8" s="94">
        <v>24045564</v>
      </c>
      <c r="F8" s="50">
        <v>24037318.059999999</v>
      </c>
      <c r="G8" s="50">
        <f t="shared" si="0"/>
        <v>90.269171518046534</v>
      </c>
      <c r="H8" s="50">
        <f t="shared" si="1"/>
        <v>99.965707021885606</v>
      </c>
    </row>
  </sheetData>
  <mergeCells count="2">
    <mergeCell ref="A3:B3"/>
    <mergeCell ref="A4:B4"/>
  </mergeCells>
  <printOptions horizontalCentered="1"/>
  <pageMargins left="0.35433070866141736" right="0.35433070866141736" top="0.47244094488188981" bottom="0.42" header="0.23622047244094491" footer="0.23622047244094491"/>
  <pageSetup paperSize="9" orientation="landscape" r:id="rId1"/>
  <headerFooter>
    <oddHeader>&amp;L&amp;"Times New Roman,Regular"Glava 03005 Ministarstvo obrane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workbookViewId="0">
      <selection activeCell="K13" sqref="K13"/>
    </sheetView>
  </sheetViews>
  <sheetFormatPr defaultRowHeight="11.25"/>
  <cols>
    <col min="1" max="1" width="11.1640625" style="2" customWidth="1"/>
    <col min="2" max="2" width="60.33203125" style="2" customWidth="1"/>
    <col min="3" max="3" width="18.5" style="2" customWidth="1"/>
    <col min="4" max="5" width="19.83203125" style="4" customWidth="1"/>
    <col min="6" max="6" width="18.5" style="4" customWidth="1"/>
    <col min="7" max="8" width="14.5" style="4" customWidth="1"/>
    <col min="9" max="16384" width="9.33203125" style="2"/>
  </cols>
  <sheetData>
    <row r="1" spans="1:8" s="55" customFormat="1" ht="15.75">
      <c r="A1" s="39" t="s">
        <v>74</v>
      </c>
      <c r="B1" s="39"/>
      <c r="C1" s="39"/>
      <c r="D1" s="42"/>
      <c r="E1" s="42"/>
      <c r="F1" s="42"/>
      <c r="G1" s="42"/>
      <c r="H1" s="42"/>
    </row>
    <row r="2" spans="1:8" s="64" customFormat="1">
      <c r="A2" s="62"/>
      <c r="B2" s="62"/>
      <c r="C2" s="62"/>
      <c r="D2" s="63"/>
      <c r="E2" s="63"/>
      <c r="F2" s="63"/>
      <c r="G2" s="63"/>
      <c r="H2" s="63"/>
    </row>
    <row r="3" spans="1:8" s="55" customFormat="1" ht="15.75">
      <c r="A3" s="39" t="s">
        <v>86</v>
      </c>
      <c r="B3" s="39"/>
      <c r="C3" s="39"/>
      <c r="D3" s="42"/>
      <c r="E3" s="42"/>
      <c r="F3" s="42"/>
      <c r="G3" s="42"/>
      <c r="H3" s="42"/>
    </row>
    <row r="4" spans="1:8" s="64" customFormat="1">
      <c r="A4" s="62"/>
      <c r="B4" s="62"/>
      <c r="C4" s="62"/>
      <c r="D4" s="63"/>
      <c r="E4" s="63"/>
      <c r="F4" s="63"/>
      <c r="G4" s="63"/>
      <c r="H4" s="63"/>
    </row>
    <row r="5" spans="1:8" s="55" customFormat="1" ht="15.75">
      <c r="A5" s="39" t="s">
        <v>87</v>
      </c>
      <c r="B5" s="39"/>
      <c r="C5" s="39"/>
      <c r="D5" s="42"/>
      <c r="E5" s="42"/>
      <c r="F5" s="42"/>
      <c r="G5" s="42"/>
      <c r="H5" s="42"/>
    </row>
    <row r="7" spans="1:8" s="8" customFormat="1" ht="57">
      <c r="A7" s="105" t="s">
        <v>37</v>
      </c>
      <c r="B7" s="105"/>
      <c r="C7" s="17" t="s">
        <v>250</v>
      </c>
      <c r="D7" s="17" t="s">
        <v>251</v>
      </c>
      <c r="E7" s="17" t="s">
        <v>252</v>
      </c>
      <c r="F7" s="17" t="s">
        <v>253</v>
      </c>
      <c r="G7" s="17" t="s">
        <v>79</v>
      </c>
      <c r="H7" s="17" t="s">
        <v>79</v>
      </c>
    </row>
    <row r="8" spans="1:8" s="1" customFormat="1">
      <c r="A8" s="106">
        <v>1</v>
      </c>
      <c r="B8" s="106"/>
      <c r="C8" s="18">
        <v>2</v>
      </c>
      <c r="D8" s="18">
        <v>3</v>
      </c>
      <c r="E8" s="18">
        <v>4</v>
      </c>
      <c r="F8" s="18">
        <v>5</v>
      </c>
      <c r="G8" s="18" t="s">
        <v>80</v>
      </c>
      <c r="H8" s="18" t="s">
        <v>81</v>
      </c>
    </row>
    <row r="9" spans="1:8" s="5" customFormat="1" ht="15">
      <c r="A9" s="65" t="s">
        <v>71</v>
      </c>
      <c r="B9" s="66" t="s">
        <v>69</v>
      </c>
      <c r="C9" s="67">
        <v>0</v>
      </c>
      <c r="D9" s="68">
        <v>0</v>
      </c>
      <c r="E9" s="68">
        <v>0</v>
      </c>
      <c r="F9" s="67">
        <v>0</v>
      </c>
      <c r="G9" s="85">
        <v>0</v>
      </c>
      <c r="H9" s="85">
        <v>0</v>
      </c>
    </row>
    <row r="10" spans="1:8" s="5" customFormat="1" ht="15">
      <c r="A10" s="81" t="s">
        <v>31</v>
      </c>
      <c r="B10" s="82" t="s">
        <v>70</v>
      </c>
      <c r="C10" s="83">
        <v>0</v>
      </c>
      <c r="D10" s="84">
        <v>0</v>
      </c>
      <c r="E10" s="84">
        <v>0</v>
      </c>
      <c r="F10" s="83">
        <v>0</v>
      </c>
      <c r="G10" s="86">
        <v>0</v>
      </c>
      <c r="H10" s="85">
        <v>0</v>
      </c>
    </row>
  </sheetData>
  <mergeCells count="2">
    <mergeCell ref="A7:B7"/>
    <mergeCell ref="A8:B8"/>
  </mergeCells>
  <printOptions horizontalCentered="1"/>
  <pageMargins left="0.35433070866141736" right="0.35433070866141736" top="0.47244094488188981" bottom="0.42" header="0.23622047244094491" footer="0.23622047244094491"/>
  <pageSetup paperSize="9" orientation="landscape" r:id="rId1"/>
  <headerFooter>
    <oddHeader>&amp;L&amp;"Times New Roman,Regular"Glava 03005 Ministarstvo obrane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workbookViewId="0">
      <selection activeCell="K13" sqref="K13"/>
    </sheetView>
  </sheetViews>
  <sheetFormatPr defaultRowHeight="11.25"/>
  <cols>
    <col min="1" max="1" width="9.33203125" style="2"/>
    <col min="2" max="2" width="62" style="2" customWidth="1"/>
    <col min="3" max="3" width="18.6640625" style="2" customWidth="1"/>
    <col min="4" max="5" width="20.1640625" style="2" customWidth="1"/>
    <col min="6" max="6" width="18.6640625" style="2" customWidth="1"/>
    <col min="7" max="8" width="13.1640625" style="2" customWidth="1"/>
    <col min="9" max="16384" width="9.33203125" style="2"/>
  </cols>
  <sheetData>
    <row r="1" spans="1:8" s="55" customFormat="1" ht="15.75">
      <c r="A1" s="39" t="s">
        <v>88</v>
      </c>
      <c r="B1" s="39"/>
      <c r="C1" s="39"/>
      <c r="D1" s="39"/>
      <c r="E1" s="39"/>
      <c r="F1" s="39"/>
      <c r="G1" s="39"/>
      <c r="H1" s="39"/>
    </row>
    <row r="2" spans="1:8" s="16" customFormat="1" ht="15.75"/>
    <row r="3" spans="1:8" s="8" customFormat="1" ht="57">
      <c r="A3" s="105" t="s">
        <v>37</v>
      </c>
      <c r="B3" s="105"/>
      <c r="C3" s="17" t="s">
        <v>250</v>
      </c>
      <c r="D3" s="17" t="s">
        <v>251</v>
      </c>
      <c r="E3" s="17" t="s">
        <v>252</v>
      </c>
      <c r="F3" s="17" t="s">
        <v>253</v>
      </c>
      <c r="G3" s="17" t="s">
        <v>79</v>
      </c>
      <c r="H3" s="17" t="s">
        <v>79</v>
      </c>
    </row>
    <row r="4" spans="1:8" s="1" customFormat="1">
      <c r="A4" s="106">
        <v>1</v>
      </c>
      <c r="B4" s="106"/>
      <c r="C4" s="18">
        <v>2</v>
      </c>
      <c r="D4" s="18">
        <v>3</v>
      </c>
      <c r="E4" s="18">
        <v>4</v>
      </c>
      <c r="F4" s="18">
        <v>5</v>
      </c>
      <c r="G4" s="18" t="s">
        <v>80</v>
      </c>
      <c r="H4" s="18" t="s">
        <v>81</v>
      </c>
    </row>
    <row r="5" spans="1:8" s="5" customFormat="1" ht="15">
      <c r="A5" s="66"/>
      <c r="B5" s="66" t="s">
        <v>72</v>
      </c>
      <c r="C5" s="67">
        <v>0</v>
      </c>
      <c r="D5" s="69">
        <v>0</v>
      </c>
      <c r="E5" s="69">
        <v>0</v>
      </c>
      <c r="F5" s="67">
        <v>0</v>
      </c>
      <c r="G5" s="67">
        <v>0</v>
      </c>
      <c r="H5" s="67">
        <v>0</v>
      </c>
    </row>
    <row r="6" spans="1:8" s="5" customFormat="1" ht="15">
      <c r="A6" s="66"/>
      <c r="B6" s="66" t="s">
        <v>73</v>
      </c>
      <c r="C6" s="67">
        <v>0</v>
      </c>
      <c r="D6" s="69">
        <v>0</v>
      </c>
      <c r="E6" s="69">
        <v>0</v>
      </c>
      <c r="F6" s="67">
        <v>0</v>
      </c>
      <c r="G6" s="67">
        <v>0</v>
      </c>
      <c r="H6" s="67">
        <v>0</v>
      </c>
    </row>
    <row r="9" spans="1:8" ht="6.75" customHeight="1"/>
    <row r="10" spans="1:8" ht="16.5" customHeight="1">
      <c r="A10" s="74"/>
      <c r="B10" s="74"/>
      <c r="C10" s="74"/>
      <c r="D10" s="74"/>
      <c r="E10" s="74"/>
      <c r="F10" s="74"/>
      <c r="G10" s="74"/>
    </row>
  </sheetData>
  <mergeCells count="2">
    <mergeCell ref="A3:B3"/>
    <mergeCell ref="A4:B4"/>
  </mergeCells>
  <printOptions horizontalCentered="1"/>
  <pageMargins left="0.35433070866141736" right="0.35433070866141736" top="0.47244094488188981" bottom="0.41" header="0.23622047244094491" footer="0.23622047244094491"/>
  <pageSetup paperSize="9" orientation="landscape" r:id="rId1"/>
  <headerFooter>
    <oddHeader>&amp;L&amp;"Times New Roman,Regular"Glava 03005 Ministarstvo obrane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SAŽETAK</vt:lpstr>
      <vt:lpstr>Prihodi rashodi_ekon</vt:lpstr>
      <vt:lpstr>Prihodi rashodi_izvori</vt:lpstr>
      <vt:lpstr>Rashodi_funkcija</vt:lpstr>
      <vt:lpstr>Financiranje_ekon</vt:lpstr>
      <vt:lpstr>Financiranje_izvori</vt:lpstr>
      <vt:lpstr>'Prihodi rashodi_ekon'!Print_Titles</vt:lpstr>
      <vt:lpstr>'Prihodi rashodi_izvori'!Print_Titles</vt:lpstr>
    </vt:vector>
  </TitlesOfParts>
  <Company>MO i OS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Damir Mirt</cp:lastModifiedBy>
  <cp:lastPrinted>2025-04-08T06:26:34Z</cp:lastPrinted>
  <dcterms:created xsi:type="dcterms:W3CDTF">2023-12-21T15:15:38Z</dcterms:created>
  <dcterms:modified xsi:type="dcterms:W3CDTF">2025-04-08T06:26:43Z</dcterms:modified>
</cp:coreProperties>
</file>