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4\S1\Proracun\PRORAČUN\SPPP\IZVJEŠĆA-GODIŠNJA i POLUGODIŠNJA\IZV 2025\POLUGODIŠNJE 2025\02 Poluodišnji izvještaj o izvršenju FP za 2025\11_studeni\"/>
    </mc:Choice>
  </mc:AlternateContent>
  <bookViews>
    <workbookView xWindow="4005" yWindow="150" windowWidth="19440" windowHeight="12810" tabRatio="756"/>
  </bookViews>
  <sheets>
    <sheet name="SAŽETAK" sheetId="1" r:id="rId1"/>
    <sheet name="Prihodi rashodi_ekon" sheetId="2" r:id="rId2"/>
    <sheet name="Prihodi rashodi_izvori" sheetId="3" r:id="rId3"/>
    <sheet name="Rashodi_funkcija" sheetId="5" r:id="rId4"/>
    <sheet name="Financiranje_ekon" sheetId="6" r:id="rId5"/>
    <sheet name="Financiranje_izvori" sheetId="7" r:id="rId6"/>
  </sheets>
  <externalReferences>
    <externalReference r:id="rId7"/>
  </externalReferences>
  <definedNames>
    <definedName name="class">[1]Classification_Level!$I$5</definedName>
    <definedName name="first_page">[1]Classification_Level!$C$51</definedName>
    <definedName name="_xlnm.Print_Titles" localSheetId="1">'Prihodi rashodi_ekon'!$7:$8</definedName>
    <definedName name="_xlnm.Print_Titles" localSheetId="2">'Prihodi rashodi_izvori'!$3:$4</definedName>
  </definedNames>
  <calcPr calcId="162913"/>
</workbook>
</file>

<file path=xl/calcChain.xml><?xml version="1.0" encoding="utf-8"?>
<calcChain xmlns="http://schemas.openxmlformats.org/spreadsheetml/2006/main">
  <c r="F6" i="3" l="1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G23" i="3"/>
  <c r="G24" i="3"/>
  <c r="G25" i="3"/>
  <c r="G26" i="3"/>
  <c r="G27" i="3"/>
  <c r="F29" i="2"/>
  <c r="G29" i="2"/>
  <c r="F30" i="2"/>
  <c r="G30" i="2"/>
  <c r="F31" i="2"/>
  <c r="F32" i="2"/>
  <c r="F33" i="2"/>
  <c r="F34" i="2"/>
  <c r="F35" i="2"/>
  <c r="F36" i="2"/>
  <c r="F37" i="2"/>
  <c r="F38" i="2"/>
  <c r="F39" i="2"/>
  <c r="F40" i="2"/>
  <c r="G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G73" i="2"/>
  <c r="F74" i="2"/>
  <c r="F75" i="2"/>
  <c r="F76" i="2"/>
  <c r="F77" i="2"/>
  <c r="F78" i="2"/>
  <c r="F79" i="2"/>
  <c r="F80" i="2"/>
  <c r="G80" i="2"/>
  <c r="F81" i="2"/>
  <c r="F82" i="2"/>
  <c r="F83" i="2"/>
  <c r="G83" i="2"/>
  <c r="F84" i="2"/>
  <c r="F85" i="2"/>
  <c r="F86" i="2"/>
  <c r="F88" i="2"/>
  <c r="G88" i="2"/>
  <c r="F89" i="2"/>
  <c r="G89" i="2"/>
  <c r="F90" i="2"/>
  <c r="F91" i="2"/>
  <c r="F92" i="2"/>
  <c r="G92" i="2"/>
  <c r="F93" i="2"/>
  <c r="F94" i="2"/>
  <c r="F95" i="2"/>
  <c r="F96" i="2"/>
  <c r="F97" i="2"/>
  <c r="F98" i="2"/>
  <c r="F99" i="2"/>
  <c r="F100" i="2"/>
  <c r="F102" i="2"/>
  <c r="F103" i="2"/>
  <c r="F105" i="2"/>
  <c r="F106" i="2"/>
  <c r="F107" i="2"/>
  <c r="G108" i="2"/>
  <c r="E10" i="2" l="1"/>
  <c r="D10" i="2"/>
  <c r="D9" i="2" l="1"/>
  <c r="E9" i="2"/>
  <c r="F13" i="2"/>
  <c r="G28" i="2" l="1"/>
  <c r="F28" i="2"/>
  <c r="F26" i="2"/>
  <c r="F25" i="2"/>
  <c r="G24" i="2"/>
  <c r="F24" i="2"/>
  <c r="G23" i="2"/>
  <c r="F23" i="2"/>
  <c r="F22" i="2"/>
  <c r="F21" i="2"/>
  <c r="F20" i="2"/>
  <c r="G19" i="2"/>
  <c r="F19" i="2"/>
  <c r="F18" i="2"/>
  <c r="F17" i="2"/>
  <c r="F16" i="2"/>
  <c r="G15" i="2"/>
  <c r="F15" i="2"/>
  <c r="F14" i="2"/>
  <c r="F12" i="2"/>
  <c r="G11" i="2"/>
  <c r="F11" i="2"/>
  <c r="G10" i="2"/>
  <c r="F10" i="2"/>
  <c r="G8" i="5" l="1"/>
  <c r="F8" i="5"/>
  <c r="G7" i="5"/>
  <c r="F7" i="5"/>
  <c r="G6" i="5"/>
  <c r="F6" i="5"/>
  <c r="G5" i="5"/>
  <c r="F5" i="5"/>
  <c r="G5" i="3"/>
  <c r="F5" i="3"/>
  <c r="F26" i="1" l="1"/>
  <c r="E26" i="1"/>
  <c r="F25" i="1"/>
  <c r="E25" i="1"/>
  <c r="F15" i="1"/>
  <c r="E15" i="1"/>
  <c r="F14" i="1"/>
  <c r="E14" i="1"/>
  <c r="F12" i="1"/>
  <c r="E12" i="1"/>
  <c r="F11" i="1"/>
  <c r="E11" i="1"/>
  <c r="D27" i="1"/>
  <c r="C27" i="1"/>
  <c r="B27" i="1"/>
  <c r="D16" i="1"/>
  <c r="C16" i="1"/>
  <c r="B16" i="1"/>
  <c r="D13" i="1"/>
  <c r="C13" i="1"/>
  <c r="B13" i="1"/>
  <c r="G9" i="2"/>
  <c r="F9" i="2"/>
  <c r="C17" i="1" l="1"/>
  <c r="B17" i="1"/>
  <c r="F13" i="1"/>
  <c r="E16" i="1"/>
  <c r="F16" i="1"/>
  <c r="E13" i="1"/>
  <c r="D17" i="1"/>
  <c r="C28" i="1" l="1"/>
  <c r="D28" i="1"/>
  <c r="B28" i="1"/>
</calcChain>
</file>

<file path=xl/sharedStrings.xml><?xml version="1.0" encoding="utf-8"?>
<sst xmlns="http://schemas.openxmlformats.org/spreadsheetml/2006/main" count="340" uniqueCount="254">
  <si>
    <t>4</t>
  </si>
  <si>
    <t>3</t>
  </si>
  <si>
    <t>7</t>
  </si>
  <si>
    <t>6</t>
  </si>
  <si>
    <t>6 PRIHODI POSLOVANJA</t>
  </si>
  <si>
    <t>7 PRIHODI OD PRODAJE NEFINANCIJSKE IMOVINE</t>
  </si>
  <si>
    <t>PRIHODI UKUPNO</t>
  </si>
  <si>
    <t>3 RASHODI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</si>
  <si>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</si>
  <si>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</si>
  <si>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</si>
  <si>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</si>
  <si>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</si>
  <si>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</si>
  <si>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</si>
  <si>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</si>
  <si>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>NETO  FINANCIRANJE</t>
  </si>
  <si>
    <t>VIŠAK / MANJAK + NETO FINANCIRANJE</t>
  </si>
  <si>
    <t>63</t>
  </si>
  <si>
    <t>66</t>
  </si>
  <si>
    <t>72</t>
  </si>
  <si>
    <t>31</t>
  </si>
  <si>
    <t>32</t>
  </si>
  <si>
    <t>34</t>
  </si>
  <si>
    <t>37</t>
  </si>
  <si>
    <t>38</t>
  </si>
  <si>
    <t>41</t>
  </si>
  <si>
    <t>42</t>
  </si>
  <si>
    <t>1</t>
  </si>
  <si>
    <t>5</t>
  </si>
  <si>
    <t>11</t>
  </si>
  <si>
    <t>43</t>
  </si>
  <si>
    <t>51</t>
  </si>
  <si>
    <t>52</t>
  </si>
  <si>
    <t>71</t>
  </si>
  <si>
    <t>BROJČANA OZNAKA I NAZIV</t>
  </si>
  <si>
    <t>UKUPNI PRIHODI</t>
  </si>
  <si>
    <t>Prihodi poslovanja</t>
  </si>
  <si>
    <t>Prihodi od prodaje proizvedene dugotrajne imovine</t>
  </si>
  <si>
    <t>UKUPNI RASHODI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</si>
  <si>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</si>
  <si>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</si>
  <si>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</si>
  <si>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</si>
  <si>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</si>
  <si>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Rashodi za nabavu nefinancijske imovine</t>
  </si>
  <si>
    <t>Rashodi za nabavu neproizvedene dugotrajne imovine</t>
  </si>
  <si>
    <t>Rashodi za nabavu proizvedene dugotrajne imovine</t>
  </si>
  <si>
    <t>Prihodi od prodaje nefinancijske imovine</t>
  </si>
  <si>
    <t>Opći prihodi i primici</t>
  </si>
  <si>
    <t>Vlastiti prihodi</t>
  </si>
  <si>
    <t>Prihodi za posebne namjene</t>
  </si>
  <si>
    <t>Ostali prihodi za posebne namjene</t>
  </si>
  <si>
    <t>Pomoći</t>
  </si>
  <si>
    <t>Pomoći EU</t>
  </si>
  <si>
    <t>Ostale pomoći</t>
  </si>
  <si>
    <t>Prihodi od nefinancijske imovine i nadoknade štete s osnova osiguranja</t>
  </si>
  <si>
    <t>02</t>
  </si>
  <si>
    <t>Obrana</t>
  </si>
  <si>
    <t>Vojna obrana</t>
  </si>
  <si>
    <t>Inozemna vojna pomoć</t>
  </si>
  <si>
    <t>021</t>
  </si>
  <si>
    <t>023</t>
  </si>
  <si>
    <t>Primici od financijske imovine i zaduživanja</t>
  </si>
  <si>
    <t>Izdaci za financijsku imovinu i otplate zajmova</t>
  </si>
  <si>
    <t>8</t>
  </si>
  <si>
    <t>UKUPNO PRIMICI</t>
  </si>
  <si>
    <t xml:space="preserve">UKUPNO IZDACI </t>
  </si>
  <si>
    <t>I. OPĆI DIO</t>
  </si>
  <si>
    <t>GLAVA 03005 MINISTARSTVO OBRANE</t>
  </si>
  <si>
    <t>SAŽETAK RAČUNA PRIHODA I RASHODA I RAČUNA FINANCIRANJA</t>
  </si>
  <si>
    <t>SAŽETAK RAČUNA PRIHODA I RASHODA</t>
  </si>
  <si>
    <t>SAŽETAK RAČUNA FINANCIRANJA</t>
  </si>
  <si>
    <t>INDEKS</t>
  </si>
  <si>
    <t xml:space="preserve">RAČUN PRIHODA I RASHODA 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</si>
  <si>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</si>
  <si>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</si>
  <si>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</si>
  <si>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>RAČUN FINANCIRANJA</t>
  </si>
  <si>
    <t xml:space="preserve">IZVJEŠTAJ RAČUNA FINANCIRANJA PREMA EKONOMSKOJ KLASIFIKACIJI </t>
  </si>
  <si>
    <t>IZVJEŠTAJ RAČUNA FINANCIRANJA PREMA IZVORIMA FINANCIRANJA</t>
  </si>
  <si>
    <t>632</t>
  </si>
  <si>
    <t>Pomoći od međunarodnih organizacija te institucija i tijela EU</t>
  </si>
  <si>
    <t>6321</t>
  </si>
  <si>
    <t>Tekuće pomoći od međunarodnih organizacija</t>
  </si>
  <si>
    <t>6323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</si>
  <si>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</si>
  <si>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</si>
  <si>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</si>
  <si>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</si>
  <si>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</si>
  <si>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</si>
  <si>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671</t>
  </si>
  <si>
    <t>6711</t>
  </si>
  <si>
    <t>6712</t>
  </si>
  <si>
    <t>721</t>
  </si>
  <si>
    <t>Prihodi od prodaje građevinskih objekata</t>
  </si>
  <si>
    <t>7211</t>
  </si>
  <si>
    <t>Stambeni objekti</t>
  </si>
  <si>
    <t>311</t>
  </si>
  <si>
    <t>Plaće (Bruto)</t>
  </si>
  <si>
    <t>3111</t>
  </si>
  <si>
    <t>Plaće za redovan rad</t>
  </si>
  <si>
    <t>3112</t>
  </si>
  <si>
    <t>Plaće u naravi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</si>
  <si>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</si>
  <si>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</si>
  <si>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</si>
  <si>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</si>
  <si>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</si>
  <si>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</si>
  <si>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</si>
  <si>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</si>
  <si>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3132</t>
  </si>
  <si>
    <t>Doprinosi za obvezno zdravstveno osiguranje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</si>
  <si>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</si>
  <si>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</si>
  <si>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</si>
  <si>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</si>
  <si>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</si>
  <si>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</si>
  <si>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</si>
  <si>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</si>
  <si>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</si>
  <si>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</si>
  <si>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</si>
  <si>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</si>
  <si>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</si>
  <si>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</si>
  <si>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</si>
  <si>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</si>
  <si>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</si>
  <si>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</si>
  <si>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</si>
  <si>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</si>
  <si>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</si>
  <si>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3226</t>
  </si>
  <si>
    <t>Vojna sredstva za jednokratnu upotrebu</t>
  </si>
  <si>
    <t>3227</t>
  </si>
  <si>
    <t>Službena, radna i zaštitna odjeća i obuća</t>
  </si>
  <si>
    <t>323</t>
  </si>
  <si>
    <t>Rashodi za usluge</t>
  </si>
  <si>
    <t>3231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</si>
  <si>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</si>
  <si>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</si>
  <si>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</si>
  <si>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</si>
  <si>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</si>
  <si>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</si>
  <si>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</si>
  <si>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</si>
  <si>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</si>
  <si>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</si>
  <si>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</si>
  <si>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</si>
  <si>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</si>
  <si>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</si>
  <si>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</si>
  <si>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</si>
  <si>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</si>
  <si>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</si>
  <si>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</si>
  <si>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</si>
  <si>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</si>
  <si>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</si>
  <si>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</si>
  <si>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</si>
  <si>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</si>
  <si>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</si>
  <si>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</si>
  <si>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</si>
  <si>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</si>
  <si>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</si>
  <si>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</si>
  <si>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</si>
  <si>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</si>
  <si>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</si>
  <si>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</si>
  <si>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</si>
  <si>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</si>
  <si>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</si>
  <si>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</si>
  <si>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</si>
  <si>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372</t>
  </si>
  <si>
    <t>Ostale naknade građanima i kućanstvima iz proračuna</t>
  </si>
  <si>
    <t>3721</t>
  </si>
  <si>
    <t>Naknade građanima i kućanstvima u novcu</t>
  </si>
  <si>
    <t>383</t>
  </si>
  <si>
    <t>Kazne, penali i naknade štete</t>
  </si>
  <si>
    <t>3831</t>
  </si>
  <si>
    <t>Naknade šteta pravnim i fizičkim osobama</t>
  </si>
  <si>
    <t>3833</t>
  </si>
  <si>
    <t>Naknade šteta zaposlenicima</t>
  </si>
  <si>
    <t>412</t>
  </si>
  <si>
    <t>Nematerijalna imovina</t>
  </si>
  <si>
    <t>4123</t>
  </si>
  <si>
    <t>Licence</t>
  </si>
  <si>
    <t>421</t>
  </si>
  <si>
    <t>Građevinski objekti</t>
  </si>
  <si>
    <t>4211</t>
  </si>
  <si>
    <t>4212</t>
  </si>
  <si>
    <t>Poslovni objekti</t>
  </si>
  <si>
    <t>4214</t>
  </si>
  <si>
    <t>Ostali građevinski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</si>
  <si>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</si>
  <si>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</si>
  <si>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</si>
  <si>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</si>
  <si>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</si>
  <si>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</si>
  <si>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</si>
  <si>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</si>
  <si>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</si>
  <si>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</si>
  <si>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</si>
  <si>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4226</t>
  </si>
  <si>
    <t>Sportska i glazbena oprema</t>
  </si>
  <si>
    <t>4228</t>
  </si>
  <si>
    <t>Vojna oprema</t>
  </si>
  <si>
    <t>423</t>
  </si>
  <si>
    <t>Prijevozna sredstva</t>
  </si>
  <si>
    <t>4231</t>
  </si>
  <si>
    <t>Prijevozna sredstva u cestovnom prometu</t>
  </si>
  <si>
    <t>5=4/2*100</t>
  </si>
  <si>
    <t>6=4/3*100</t>
  </si>
  <si>
    <t>342</t>
  </si>
  <si>
    <t>3423</t>
  </si>
  <si>
    <t>67</t>
  </si>
  <si>
    <t>Prihodi iz proračuna</t>
  </si>
  <si>
    <t>Kamate za primljene kredite i zajmove</t>
  </si>
  <si>
    <t>Kamate za primljene kredite i zajmove od kreditnih i ostalih financijskih institucija izvan javnog sektora</t>
  </si>
  <si>
    <t>Prihodi iz nadležnog proračuna za financiranje rashoda poslovanja</t>
  </si>
  <si>
    <t>Prihodi iz nadležnog proračuna za financiranje rashoda za nabavu nefinancijske imovine</t>
  </si>
  <si>
    <t>IZVRŠENJE FINANCIJSKOG PLANA PRORAČUNSKOG KORISNIKA DRŽAVNOG PRORAČUNA ZA RAZDOBLJE 01.2025. - 06.2025.</t>
  </si>
  <si>
    <t>IZVORNI PLAN 2025.</t>
  </si>
  <si>
    <t>OSTVARENJE/IZVRŠENJE 
01.2025. - 06.2025.</t>
  </si>
  <si>
    <t>OSTVARENJE/IZVRŠENJE 
01.2024 - 06.2024.</t>
  </si>
  <si>
    <t>Pomoći iz inozemstva i od subjekata unutar općeg proračuna</t>
  </si>
  <si>
    <t>Tekuće pomoći od institucija i tijela EU</t>
  </si>
  <si>
    <t>Prihodi od prodaje proizvoda i robe te pruženih usluga, prihodi od donacija te povrati po protestiranim jamstvima</t>
  </si>
  <si>
    <t>Doprinosi za mirovinsko osiguranje za staž s povećanim trajanjem</t>
  </si>
  <si>
    <t>Sitni inventar i autogume</t>
  </si>
  <si>
    <t>Usluge telefona, interneta, pošte i prijevoza</t>
  </si>
  <si>
    <t>Rashodi za donacije, kazne, naknade šteta i kapitalne pomoći</t>
  </si>
  <si>
    <t>3835</t>
  </si>
  <si>
    <t>Ostale kazne</t>
  </si>
  <si>
    <t>Instrumenti i uređaji</t>
  </si>
  <si>
    <t>4227</t>
  </si>
  <si>
    <t>Uređaji, strojevi i oprema za ostale namjene</t>
  </si>
  <si>
    <t>45</t>
  </si>
  <si>
    <t>Rashodi za dodatna ulaganja na nefinancijskoj imovini</t>
  </si>
  <si>
    <t>452</t>
  </si>
  <si>
    <t>Dodatna ulaganja na postrojenjima i opremi</t>
  </si>
  <si>
    <t>4521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</si>
</sst>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#,##0_ ;[Red]\-#,##0\ "/>
  </numFmts>
  <fonts count="5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b/>
      <sz val="10"/>
      <name val="Arial"/>
      <family val="2"/>
      <charset val="238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name val="Times New Roman"/>
      <family val="1"/>
      <charset val="238"/>
    </font>
  </fonts>
  <fills count="6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0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3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4" fontId="6" fillId="2" borderId="2" applyNumberFormat="0" applyProtection="0">
      <alignment vertical="center"/>
    </xf>
    <xf numFmtId="4" fontId="6" fillId="2" borderId="2" applyNumberFormat="0" applyProtection="0">
      <alignment vertical="center"/>
    </xf>
    <xf numFmtId="0" fontId="7" fillId="3" borderId="2" applyNumberFormat="0" applyProtection="0">
      <alignment horizontal="left" vertical="center" indent="1"/>
    </xf>
    <xf numFmtId="0" fontId="7" fillId="3" borderId="2" applyNumberFormat="0" applyProtection="0">
      <alignment horizontal="left" vertical="center" indent="1"/>
    </xf>
    <xf numFmtId="0" fontId="8" fillId="3" borderId="2" applyNumberFormat="0" applyProtection="0">
      <alignment horizontal="center" vertical="center"/>
    </xf>
    <xf numFmtId="0" fontId="2" fillId="4" borderId="2" applyNumberFormat="0" applyProtection="0">
      <alignment horizontal="left" vertical="center" wrapText="1" indent="1"/>
    </xf>
    <xf numFmtId="0" fontId="2" fillId="5" borderId="2" applyNumberFormat="0" applyProtection="0">
      <alignment horizontal="left" vertical="center" wrapText="1" indent="1"/>
    </xf>
    <xf numFmtId="0" fontId="2" fillId="6" borderId="2" applyNumberFormat="0" applyProtection="0">
      <alignment horizontal="left" vertical="center" wrapText="1" indent="1"/>
    </xf>
    <xf numFmtId="0" fontId="2" fillId="7" borderId="2" applyNumberFormat="0" applyProtection="0">
      <alignment horizontal="left" vertical="center" wrapText="1" indent="1"/>
    </xf>
    <xf numFmtId="4" fontId="6" fillId="8" borderId="2" applyNumberFormat="0" applyProtection="0">
      <alignment horizontal="right" vertical="center"/>
    </xf>
    <xf numFmtId="4" fontId="9" fillId="0" borderId="2" applyNumberFormat="0" applyProtection="0">
      <alignment horizontal="right" vertical="center"/>
    </xf>
    <xf numFmtId="0" fontId="2" fillId="7" borderId="2" applyNumberFormat="0" applyProtection="0">
      <alignment horizontal="left" vertical="center" indent="1"/>
    </xf>
    <xf numFmtId="0" fontId="10" fillId="7" borderId="2" applyNumberFormat="0" applyProtection="0">
      <alignment horizontal="left" vertical="center" indent="1"/>
    </xf>
    <xf numFmtId="0" fontId="11" fillId="9" borderId="0" applyNumberFormat="0" applyProtection="0"/>
    <xf numFmtId="0" fontId="12" fillId="0" borderId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7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7" fillId="23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  <xf numFmtId="0" fontId="27" fillId="19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7" fillId="17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7" fillId="29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4" fillId="38" borderId="0"/>
    <xf numFmtId="4" fontId="20" fillId="37" borderId="3" applyNumberFormat="0" applyProtection="0">
      <alignment vertical="center"/>
    </xf>
    <xf numFmtId="4" fontId="13" fillId="2" borderId="2" applyNumberFormat="0" applyProtection="0">
      <alignment vertical="center"/>
    </xf>
    <xf numFmtId="4" fontId="31" fillId="2" borderId="3" applyNumberFormat="0" applyProtection="0">
      <alignment vertical="center"/>
    </xf>
    <xf numFmtId="4" fontId="6" fillId="2" borderId="2" applyNumberFormat="0" applyProtection="0">
      <alignment horizontal="left" vertical="center" indent="1"/>
    </xf>
    <xf numFmtId="4" fontId="20" fillId="2" borderId="3" applyNumberFormat="0" applyProtection="0">
      <alignment horizontal="left" vertical="center" indent="1" justifyLastLine="1"/>
    </xf>
    <xf numFmtId="4" fontId="6" fillId="2" borderId="2" applyNumberFormat="0" applyProtection="0">
      <alignment horizontal="left" vertical="center" indent="1"/>
    </xf>
    <xf numFmtId="0" fontId="24" fillId="37" borderId="4" applyNumberFormat="0" applyProtection="0">
      <alignment horizontal="left" vertical="top" indent="1"/>
    </xf>
    <xf numFmtId="4" fontId="20" fillId="14" borderId="3" applyNumberFormat="0" applyProtection="0">
      <alignment horizontal="left" vertical="center" indent="1" justifyLastLine="1"/>
    </xf>
    <xf numFmtId="4" fontId="6" fillId="40" borderId="2" applyNumberFormat="0" applyProtection="0">
      <alignment horizontal="right" vertical="center"/>
    </xf>
    <xf numFmtId="4" fontId="20" fillId="11" borderId="3" applyNumberFormat="0" applyProtection="0">
      <alignment horizontal="right" vertical="center"/>
    </xf>
    <xf numFmtId="4" fontId="6" fillId="41" borderId="2" applyNumberFormat="0" applyProtection="0">
      <alignment horizontal="right" vertical="center"/>
    </xf>
    <xf numFmtId="4" fontId="20" fillId="42" borderId="3" applyNumberFormat="0" applyProtection="0">
      <alignment horizontal="right" vertical="center"/>
    </xf>
    <xf numFmtId="4" fontId="6" fillId="43" borderId="2" applyNumberFormat="0" applyProtection="0">
      <alignment horizontal="right" vertical="center"/>
    </xf>
    <xf numFmtId="4" fontId="20" fillId="34" borderId="5" applyNumberFormat="0" applyProtection="0">
      <alignment horizontal="right" vertical="center"/>
    </xf>
    <xf numFmtId="4" fontId="6" fillId="44" borderId="2" applyNumberFormat="0" applyProtection="0">
      <alignment horizontal="right" vertical="center"/>
    </xf>
    <xf numFmtId="4" fontId="20" fillId="36" borderId="3" applyNumberFormat="0" applyProtection="0">
      <alignment horizontal="right" vertical="center"/>
    </xf>
    <xf numFmtId="4" fontId="6" fillId="45" borderId="2" applyNumberFormat="0" applyProtection="0">
      <alignment horizontal="right" vertical="center"/>
    </xf>
    <xf numFmtId="4" fontId="20" fillId="46" borderId="3" applyNumberFormat="0" applyProtection="0">
      <alignment horizontal="right" vertical="center"/>
    </xf>
    <xf numFmtId="4" fontId="6" fillId="47" borderId="2" applyNumberFormat="0" applyProtection="0">
      <alignment horizontal="right" vertical="center"/>
    </xf>
    <xf numFmtId="4" fontId="20" fillId="48" borderId="3" applyNumberFormat="0" applyProtection="0">
      <alignment horizontal="right" vertical="center"/>
    </xf>
    <xf numFmtId="4" fontId="6" fillId="49" borderId="2" applyNumberFormat="0" applyProtection="0">
      <alignment horizontal="right" vertical="center"/>
    </xf>
    <xf numFmtId="4" fontId="20" fillId="12" borderId="3" applyNumberFormat="0" applyProtection="0">
      <alignment horizontal="right" vertical="center"/>
    </xf>
    <xf numFmtId="4" fontId="6" fillId="50" borderId="2" applyNumberFormat="0" applyProtection="0">
      <alignment horizontal="right" vertical="center"/>
    </xf>
    <xf numFmtId="4" fontId="20" fillId="30" borderId="3" applyNumberFormat="0" applyProtection="0">
      <alignment horizontal="right" vertical="center"/>
    </xf>
    <xf numFmtId="4" fontId="6" fillId="51" borderId="2" applyNumberFormat="0" applyProtection="0">
      <alignment horizontal="right" vertical="center"/>
    </xf>
    <xf numFmtId="4" fontId="20" fillId="52" borderId="3" applyNumberFormat="0" applyProtection="0">
      <alignment horizontal="right" vertical="center"/>
    </xf>
    <xf numFmtId="4" fontId="14" fillId="53" borderId="2" applyNumberFormat="0" applyProtection="0">
      <alignment horizontal="left" vertical="center" indent="1"/>
    </xf>
    <xf numFmtId="4" fontId="20" fillId="54" borderId="5" applyNumberFormat="0" applyProtection="0">
      <alignment horizontal="left" vertical="center" indent="1" justifyLastLine="1"/>
    </xf>
    <xf numFmtId="4" fontId="6" fillId="8" borderId="6" applyNumberFormat="0" applyProtection="0">
      <alignment horizontal="left" vertical="center" indent="1"/>
    </xf>
    <xf numFmtId="4" fontId="23" fillId="35" borderId="5" applyNumberFormat="0" applyProtection="0">
      <alignment horizontal="left" vertical="center" indent="1" justifyLastLine="1"/>
    </xf>
    <xf numFmtId="4" fontId="15" fillId="55" borderId="0" applyNumberFormat="0" applyProtection="0">
      <alignment horizontal="left" vertical="center" indent="1"/>
    </xf>
    <xf numFmtId="4" fontId="23" fillId="35" borderId="5" applyNumberFormat="0" applyProtection="0">
      <alignment horizontal="left" vertical="center" indent="1" justifyLastLine="1"/>
    </xf>
    <xf numFmtId="4" fontId="20" fillId="56" borderId="3" applyNumberFormat="0" applyProtection="0">
      <alignment horizontal="right" vertical="center"/>
    </xf>
    <xf numFmtId="4" fontId="5" fillId="8" borderId="2" applyNumberFormat="0" applyProtection="0">
      <alignment horizontal="left" vertical="center" indent="1"/>
    </xf>
    <xf numFmtId="4" fontId="20" fillId="57" borderId="5" applyNumberFormat="0" applyProtection="0">
      <alignment horizontal="left" vertical="center" indent="1" justifyLastLine="1"/>
    </xf>
    <xf numFmtId="4" fontId="5" fillId="4" borderId="2" applyNumberFormat="0" applyProtection="0">
      <alignment horizontal="left" vertical="center" indent="1"/>
    </xf>
    <xf numFmtId="4" fontId="20" fillId="56" borderId="5" applyNumberFormat="0" applyProtection="0">
      <alignment horizontal="left" vertical="center" indent="1" justifyLastLine="1"/>
    </xf>
    <xf numFmtId="0" fontId="17" fillId="0" borderId="2" applyNumberFormat="0" applyProtection="0">
      <alignment horizontal="left" vertical="center" wrapText="1" justifyLastLine="1"/>
    </xf>
    <xf numFmtId="0" fontId="20" fillId="13" borderId="3" applyNumberFormat="0" applyProtection="0">
      <alignment horizontal="left" vertical="center" indent="1" justifyLastLine="1"/>
    </xf>
    <xf numFmtId="0" fontId="2" fillId="4" borderId="2" applyNumberFormat="0" applyProtection="0">
      <alignment horizontal="left" vertical="center" indent="1"/>
    </xf>
    <xf numFmtId="0" fontId="20" fillId="35" borderId="4" applyNumberFormat="0" applyProtection="0">
      <alignment horizontal="left" vertical="top" indent="1"/>
    </xf>
    <xf numFmtId="0" fontId="17" fillId="0" borderId="2" applyNumberFormat="0" applyProtection="0">
      <alignment horizontal="left" vertical="center" wrapText="1"/>
    </xf>
    <xf numFmtId="0" fontId="20" fillId="39" borderId="3" applyNumberFormat="0" applyProtection="0">
      <alignment horizontal="left" vertical="center" indent="1" justifyLastLine="1"/>
    </xf>
    <xf numFmtId="0" fontId="2" fillId="5" borderId="2" applyNumberFormat="0" applyProtection="0">
      <alignment horizontal="left" vertical="center" indent="1"/>
    </xf>
    <xf numFmtId="0" fontId="20" fillId="56" borderId="4" applyNumberFormat="0" applyProtection="0">
      <alignment horizontal="left" vertical="top" indent="1"/>
    </xf>
    <xf numFmtId="0" fontId="17" fillId="0" borderId="2" applyNumberFormat="0" applyProtection="0">
      <alignment horizontal="left" vertical="center" wrapText="1"/>
    </xf>
    <xf numFmtId="0" fontId="20" fillId="3" borderId="3" applyNumberFormat="0" applyProtection="0">
      <alignment horizontal="left" vertical="center" indent="1" justifyLastLine="1"/>
    </xf>
    <xf numFmtId="0" fontId="2" fillId="6" borderId="2" applyNumberFormat="0" applyProtection="0">
      <alignment horizontal="left" vertical="center" indent="1"/>
    </xf>
    <xf numFmtId="0" fontId="20" fillId="3" borderId="4" applyNumberFormat="0" applyProtection="0">
      <alignment horizontal="left" vertical="top" indent="1"/>
    </xf>
    <xf numFmtId="0" fontId="10" fillId="0" borderId="2" applyNumberFormat="0" applyProtection="0">
      <alignment horizontal="left" vertical="center" wrapText="1"/>
    </xf>
    <xf numFmtId="0" fontId="20" fillId="57" borderId="3" applyNumberFormat="0" applyProtection="0">
      <alignment horizontal="left" vertical="center" indent="1" justifyLastLine="1"/>
    </xf>
    <xf numFmtId="0" fontId="2" fillId="7" borderId="2" applyNumberFormat="0" applyProtection="0">
      <alignment horizontal="left" vertical="center" indent="1"/>
    </xf>
    <xf numFmtId="0" fontId="20" fillId="57" borderId="4" applyNumberFormat="0" applyProtection="0">
      <alignment horizontal="left" vertical="top" indent="1"/>
    </xf>
    <xf numFmtId="0" fontId="12" fillId="0" borderId="0"/>
    <xf numFmtId="0" fontId="20" fillId="58" borderId="7" applyNumberFormat="0">
      <protection locked="0"/>
    </xf>
    <xf numFmtId="0" fontId="21" fillId="35" borderId="8" applyBorder="0"/>
    <xf numFmtId="4" fontId="6" fillId="59" borderId="2" applyNumberFormat="0" applyProtection="0">
      <alignment vertical="center"/>
    </xf>
    <xf numFmtId="4" fontId="22" fillId="10" borderId="4" applyNumberFormat="0" applyProtection="0">
      <alignment vertical="center"/>
    </xf>
    <xf numFmtId="4" fontId="13" fillId="59" borderId="2" applyNumberFormat="0" applyProtection="0">
      <alignment vertical="center"/>
    </xf>
    <xf numFmtId="4" fontId="32" fillId="0" borderId="9" applyNumberFormat="0" applyProtection="0">
      <alignment vertical="center"/>
    </xf>
    <xf numFmtId="4" fontId="6" fillId="59" borderId="2" applyNumberFormat="0" applyProtection="0">
      <alignment horizontal="left" vertical="center" indent="1"/>
    </xf>
    <xf numFmtId="4" fontId="22" fillId="13" borderId="4" applyNumberFormat="0" applyProtection="0">
      <alignment horizontal="left" vertical="center" indent="1"/>
    </xf>
    <xf numFmtId="4" fontId="6" fillId="59" borderId="2" applyNumberFormat="0" applyProtection="0">
      <alignment horizontal="left" vertical="center" indent="1"/>
    </xf>
    <xf numFmtId="0" fontId="22" fillId="10" borderId="4" applyNumberFormat="0" applyProtection="0">
      <alignment horizontal="left" vertical="top" indent="1"/>
    </xf>
    <xf numFmtId="4" fontId="20" fillId="0" borderId="3" applyNumberFormat="0" applyProtection="0">
      <alignment horizontal="right" vertical="center"/>
    </xf>
    <xf numFmtId="4" fontId="13" fillId="8" borderId="2" applyNumberFormat="0" applyProtection="0">
      <alignment horizontal="right" vertical="center"/>
    </xf>
    <xf numFmtId="4" fontId="31" fillId="60" borderId="3" applyNumberFormat="0" applyProtection="0">
      <alignment horizontal="right" vertical="center"/>
    </xf>
    <xf numFmtId="4" fontId="20" fillId="14" borderId="3" applyNumberFormat="0" applyProtection="0">
      <alignment horizontal="left" vertical="center" indent="1" justifyLastLine="1"/>
    </xf>
    <xf numFmtId="0" fontId="7" fillId="3" borderId="2" applyNumberFormat="0" applyProtection="0">
      <alignment horizontal="center" vertical="top" wrapText="1"/>
    </xf>
    <xf numFmtId="0" fontId="22" fillId="56" borderId="4" applyNumberFormat="0" applyProtection="0">
      <alignment horizontal="left" vertical="top" indent="1"/>
    </xf>
    <xf numFmtId="0" fontId="11" fillId="0" borderId="0" applyNumberFormat="0" applyProtection="0"/>
    <xf numFmtId="4" fontId="25" fillId="61" borderId="5" applyNumberFormat="0" applyProtection="0">
      <alignment horizontal="left" vertical="center" indent="1" justifyLastLine="1"/>
    </xf>
    <xf numFmtId="0" fontId="32" fillId="0" borderId="9"/>
    <xf numFmtId="4" fontId="16" fillId="8" borderId="2" applyNumberFormat="0" applyProtection="0">
      <alignment horizontal="right" vertical="center"/>
    </xf>
    <xf numFmtId="4" fontId="26" fillId="58" borderId="3" applyNumberFormat="0" applyProtection="0">
      <alignment horizontal="right" vertical="center"/>
    </xf>
    <xf numFmtId="0" fontId="30" fillId="0" borderId="0" applyNumberFormat="0" applyFill="0" applyBorder="0" applyAlignment="0" applyProtection="0"/>
    <xf numFmtId="0" fontId="38" fillId="0" borderId="0"/>
    <xf numFmtId="0" fontId="39" fillId="55" borderId="4" applyNumberFormat="0" applyProtection="0">
      <alignment horizontal="left" vertical="center" indent="1"/>
    </xf>
    <xf numFmtId="4" fontId="6" fillId="57" borderId="4" applyNumberFormat="0" applyProtection="0">
      <alignment horizontal="right" vertical="center"/>
    </xf>
    <xf numFmtId="0" fontId="39" fillId="62" borderId="4" applyNumberFormat="0" applyProtection="0">
      <alignment horizontal="left" vertical="center" indent="1"/>
    </xf>
    <xf numFmtId="0" fontId="39" fillId="63" borderId="4" applyNumberFormat="0" applyProtection="0">
      <alignment horizontal="left" vertical="center" indent="1"/>
    </xf>
  </cellStyleXfs>
  <cellXfs count="101">
    <xf numFmtId="0" fontId="0" fillId="0" borderId="0" xfId="0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36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3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3" fontId="33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3" fontId="18" fillId="64" borderId="1" xfId="0" applyNumberFormat="1" applyFont="1" applyFill="1" applyBorder="1" applyAlignment="1">
      <alignment horizontal="center" vertical="center" wrapText="1"/>
    </xf>
    <xf numFmtId="3" fontId="33" fillId="64" borderId="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Continuous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2" fillId="0" borderId="0" xfId="0" applyFont="1" applyFill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65" borderId="1" xfId="0" applyFont="1" applyFill="1" applyBorder="1" applyAlignment="1">
      <alignment vertical="center" wrapText="1"/>
    </xf>
    <xf numFmtId="3" fontId="7" fillId="65" borderId="1" xfId="0" applyNumberFormat="1" applyFont="1" applyFill="1" applyBorder="1" applyAlignment="1">
      <alignment vertical="center"/>
    </xf>
    <xf numFmtId="4" fontId="7" fillId="65" borderId="1" xfId="0" applyNumberFormat="1" applyFont="1" applyFill="1" applyBorder="1" applyAlignment="1">
      <alignment vertical="center"/>
    </xf>
    <xf numFmtId="3" fontId="43" fillId="0" borderId="0" xfId="0" applyNumberFormat="1" applyFont="1" applyAlignment="1">
      <alignment horizontal="centerContinuous" vertical="center"/>
    </xf>
    <xf numFmtId="3" fontId="43" fillId="0" borderId="0" xfId="0" applyNumberFormat="1" applyFont="1" applyAlignment="1">
      <alignment vertical="center"/>
    </xf>
    <xf numFmtId="3" fontId="42" fillId="0" borderId="0" xfId="0" applyNumberFormat="1" applyFont="1" applyFill="1" applyAlignment="1">
      <alignment vertical="center"/>
    </xf>
    <xf numFmtId="0" fontId="42" fillId="0" borderId="0" xfId="0" applyFont="1" applyAlignment="1">
      <alignment vertical="center" wrapText="1"/>
    </xf>
    <xf numFmtId="0" fontId="44" fillId="0" borderId="0" xfId="0" applyFont="1" applyAlignment="1">
      <alignment horizontal="centerContinuous" vertical="center"/>
    </xf>
    <xf numFmtId="0" fontId="44" fillId="0" borderId="0" xfId="0" applyFont="1" applyAlignment="1">
      <alignment horizontal="centerContinuous" vertical="center" wrapText="1"/>
    </xf>
    <xf numFmtId="164" fontId="44" fillId="0" borderId="0" xfId="0" applyNumberFormat="1" applyFont="1" applyAlignment="1">
      <alignment horizontal="centerContinuous" vertical="center"/>
    </xf>
    <xf numFmtId="3" fontId="44" fillId="0" borderId="0" xfId="0" applyNumberFormat="1" applyFont="1" applyAlignment="1">
      <alignment horizontal="centerContinuous" vertical="center"/>
    </xf>
    <xf numFmtId="0" fontId="44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left" vertical="center" indent="2"/>
    </xf>
    <xf numFmtId="0" fontId="44" fillId="0" borderId="0" xfId="0" applyFont="1" applyAlignment="1">
      <alignment vertical="center"/>
    </xf>
    <xf numFmtId="0" fontId="10" fillId="0" borderId="1" xfId="0" applyFont="1" applyFill="1" applyBorder="1" applyAlignment="1">
      <alignment horizontal="left" vertical="center" indent="1"/>
    </xf>
    <xf numFmtId="3" fontId="41" fillId="0" borderId="0" xfId="0" applyNumberFormat="1" applyFont="1" applyAlignment="1">
      <alignment horizontal="centerContinuous" vertical="center"/>
    </xf>
    <xf numFmtId="0" fontId="41" fillId="0" borderId="0" xfId="0" applyFont="1" applyAlignment="1">
      <alignment vertical="center"/>
    </xf>
    <xf numFmtId="0" fontId="0" fillId="0" borderId="0" xfId="0" applyFont="1" applyAlignment="1">
      <alignment horizontal="centerContinuous" vertical="center"/>
    </xf>
    <xf numFmtId="3" fontId="0" fillId="0" borderId="0" xfId="0" applyNumberFormat="1" applyFont="1" applyAlignment="1">
      <alignment horizontal="centerContinuous" vertical="center"/>
    </xf>
    <xf numFmtId="0" fontId="0" fillId="0" borderId="0" xfId="0" applyFont="1" applyAlignment="1">
      <alignment vertical="center"/>
    </xf>
    <xf numFmtId="0" fontId="45" fillId="0" borderId="1" xfId="0" applyFont="1" applyBorder="1" applyAlignment="1">
      <alignment horizontal="left" vertical="center" indent="1"/>
    </xf>
    <xf numFmtId="0" fontId="45" fillId="0" borderId="1" xfId="0" applyFont="1" applyBorder="1" applyAlignment="1">
      <alignment horizontal="left" vertical="center"/>
    </xf>
    <xf numFmtId="164" fontId="45" fillId="0" borderId="1" xfId="0" applyNumberFormat="1" applyFont="1" applyBorder="1" applyAlignment="1">
      <alignment vertical="center"/>
    </xf>
    <xf numFmtId="3" fontId="45" fillId="0" borderId="1" xfId="0" applyNumberFormat="1" applyFont="1" applyBorder="1" applyAlignment="1">
      <alignment vertical="center"/>
    </xf>
    <xf numFmtId="165" fontId="45" fillId="0" borderId="1" xfId="0" applyNumberFormat="1" applyFont="1" applyBorder="1" applyAlignment="1">
      <alignment vertical="center"/>
    </xf>
    <xf numFmtId="0" fontId="40" fillId="0" borderId="0" xfId="0" applyFont="1" applyAlignment="1">
      <alignment horizontal="centerContinuous" vertical="center"/>
    </xf>
    <xf numFmtId="0" fontId="40" fillId="0" borderId="0" xfId="0" applyFont="1" applyAlignment="1">
      <alignment horizontal="centerContinuous" vertical="center" wrapText="1"/>
    </xf>
    <xf numFmtId="164" fontId="40" fillId="0" borderId="0" xfId="0" applyNumberFormat="1" applyFont="1" applyAlignment="1">
      <alignment horizontal="centerContinuous" vertical="center"/>
    </xf>
    <xf numFmtId="3" fontId="40" fillId="0" borderId="0" xfId="0" applyNumberFormat="1" applyFont="1" applyAlignment="1">
      <alignment horizontal="centerContinuous" vertical="center"/>
    </xf>
    <xf numFmtId="0" fontId="47" fillId="0" borderId="0" xfId="0" applyFont="1" applyAlignment="1">
      <alignment vertical="center"/>
    </xf>
    <xf numFmtId="3" fontId="47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3" fontId="48" fillId="0" borderId="0" xfId="0" applyNumberFormat="1" applyFont="1" applyAlignment="1">
      <alignment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left" vertical="center" indent="1"/>
    </xf>
    <xf numFmtId="0" fontId="49" fillId="0" borderId="1" xfId="0" applyFont="1" applyBorder="1" applyAlignment="1">
      <alignment horizontal="left" vertical="center"/>
    </xf>
    <xf numFmtId="164" fontId="49" fillId="0" borderId="1" xfId="0" applyNumberFormat="1" applyFont="1" applyBorder="1" applyAlignment="1">
      <alignment vertical="center"/>
    </xf>
    <xf numFmtId="3" fontId="49" fillId="0" borderId="1" xfId="0" applyNumberFormat="1" applyFont="1" applyBorder="1" applyAlignment="1">
      <alignment vertical="center"/>
    </xf>
    <xf numFmtId="4" fontId="45" fillId="0" borderId="1" xfId="0" applyNumberFormat="1" applyFont="1" applyBorder="1" applyAlignment="1">
      <alignment vertical="center"/>
    </xf>
    <xf numFmtId="4" fontId="49" fillId="0" borderId="1" xfId="0" applyNumberFormat="1" applyFont="1" applyBorder="1" applyAlignment="1">
      <alignment vertical="center"/>
    </xf>
    <xf numFmtId="0" fontId="41" fillId="0" borderId="0" xfId="0" applyFont="1" applyAlignment="1">
      <alignment horizontal="centerContinuous" vertical="center" wrapText="1"/>
    </xf>
    <xf numFmtId="0" fontId="48" fillId="0" borderId="1" xfId="0" applyFont="1" applyFill="1" applyBorder="1" applyAlignment="1">
      <alignment horizontal="left" vertical="center" indent="2"/>
    </xf>
    <xf numFmtId="0" fontId="48" fillId="0" borderId="1" xfId="0" applyFont="1" applyFill="1" applyBorder="1" applyAlignment="1">
      <alignment horizontal="left" vertical="center" wrapText="1" indent="1"/>
    </xf>
    <xf numFmtId="4" fontId="48" fillId="0" borderId="1" xfId="0" applyNumberFormat="1" applyFont="1" applyFill="1" applyBorder="1" applyAlignment="1">
      <alignment vertical="center"/>
    </xf>
    <xf numFmtId="3" fontId="48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indent="3"/>
    </xf>
    <xf numFmtId="0" fontId="10" fillId="0" borderId="1" xfId="0" applyFont="1" applyFill="1" applyBorder="1" applyAlignment="1">
      <alignment horizontal="left" vertical="center" wrapText="1" indent="1"/>
    </xf>
    <xf numFmtId="3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indent="4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 vertical="center" wrapText="1"/>
    </xf>
    <xf numFmtId="3" fontId="10" fillId="0" borderId="1" xfId="0" applyNumberFormat="1" applyFont="1" applyFill="1" applyBorder="1" applyAlignment="1">
      <alignment horizontal="centerContinuous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horizontal="left" vertical="center" indent="1"/>
    </xf>
    <xf numFmtId="0" fontId="50" fillId="0" borderId="1" xfId="0" applyFont="1" applyFill="1" applyBorder="1" applyAlignment="1">
      <alignment horizontal="left" vertical="center" wrapText="1"/>
    </xf>
    <xf numFmtId="3" fontId="50" fillId="0" borderId="1" xfId="0" applyNumberFormat="1" applyFont="1" applyFill="1" applyBorder="1" applyAlignment="1">
      <alignment vertical="center"/>
    </xf>
    <xf numFmtId="4" fontId="50" fillId="0" borderId="1" xfId="0" applyNumberFormat="1" applyFont="1" applyFill="1" applyBorder="1" applyAlignment="1">
      <alignment vertical="center"/>
    </xf>
    <xf numFmtId="164" fontId="33" fillId="0" borderId="0" xfId="0" applyNumberFormat="1" applyFont="1" applyAlignment="1">
      <alignment vertical="center"/>
    </xf>
    <xf numFmtId="4" fontId="10" fillId="0" borderId="1" xfId="0" applyNumberFormat="1" applyFont="1" applyFill="1" applyBorder="1" applyAlignment="1">
      <alignment horizontal="centerContinuous" vertical="center"/>
    </xf>
    <xf numFmtId="0" fontId="46" fillId="0" borderId="0" xfId="0" applyFont="1" applyAlignment="1">
      <alignment vertical="center" wrapText="1"/>
    </xf>
    <xf numFmtId="0" fontId="18" fillId="64" borderId="1" xfId="0" applyFont="1" applyFill="1" applyBorder="1" applyAlignment="1">
      <alignment horizontal="center" vertical="center"/>
    </xf>
    <xf numFmtId="1" fontId="33" fillId="64" borderId="1" xfId="0" applyNumberFormat="1" applyFont="1" applyFill="1" applyBorder="1" applyAlignment="1">
      <alignment horizontal="center" vertical="center"/>
    </xf>
  </cellXfs>
  <cellStyles count="157">
    <cellStyle name="Accent1 - 20%" xfId="54"/>
    <cellStyle name="Accent1 - 40%" xfId="55"/>
    <cellStyle name="Accent1 - 60%" xfId="56"/>
    <cellStyle name="Accent2 - 20%" xfId="57"/>
    <cellStyle name="Accent2 - 40%" xfId="58"/>
    <cellStyle name="Accent2 - 60%" xfId="59"/>
    <cellStyle name="Accent3 - 20%" xfId="60"/>
    <cellStyle name="Accent3 - 40%" xfId="61"/>
    <cellStyle name="Accent3 - 60%" xfId="62"/>
    <cellStyle name="Accent4 - 20%" xfId="63"/>
    <cellStyle name="Accent4 - 40%" xfId="64"/>
    <cellStyle name="Accent4 - 60%" xfId="65"/>
    <cellStyle name="Accent5 - 20%" xfId="66"/>
    <cellStyle name="Accent5 - 40%" xfId="67"/>
    <cellStyle name="Accent5 - 60%" xfId="68"/>
    <cellStyle name="Accent6 - 20%" xfId="69"/>
    <cellStyle name="Accent6 - 40%" xfId="70"/>
    <cellStyle name="Accent6 - 60%" xfId="71"/>
    <cellStyle name="Emphasis 1" xfId="72"/>
    <cellStyle name="Emphasis 2" xfId="73"/>
    <cellStyle name="Emphasis 3" xfId="74"/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6 2" xfId="8"/>
    <cellStyle name="Normal 16 3" xfId="9"/>
    <cellStyle name="Normal 17" xfId="10"/>
    <cellStyle name="Normal 17 2" xfId="11"/>
    <cellStyle name="Normal 17 3" xfId="12"/>
    <cellStyle name="Normal 18" xfId="13"/>
    <cellStyle name="Normal 19" xfId="14"/>
    <cellStyle name="Normal 2" xfId="15"/>
    <cellStyle name="Normal 2 2" xfId="16"/>
    <cellStyle name="Normal 20" xfId="17"/>
    <cellStyle name="Normal 21" xfId="53"/>
    <cellStyle name="Normal 3" xfId="18"/>
    <cellStyle name="Normal 4" xfId="19"/>
    <cellStyle name="Normal 4 2" xfId="20"/>
    <cellStyle name="Normal 4 2 2" xfId="21"/>
    <cellStyle name="Normal 4 3" xfId="22"/>
    <cellStyle name="Normal 5" xfId="23"/>
    <cellStyle name="Normal 5 2" xfId="24"/>
    <cellStyle name="Normal 5 3" xfId="25"/>
    <cellStyle name="Normal 5 4" xfId="26"/>
    <cellStyle name="Normal 5 5" xfId="27"/>
    <cellStyle name="Normal 5 6" xfId="28"/>
    <cellStyle name="Normal 5 7" xfId="29"/>
    <cellStyle name="Normal 5 8" xfId="30"/>
    <cellStyle name="Normal 6" xfId="31"/>
    <cellStyle name="Normal 6 2" xfId="32"/>
    <cellStyle name="Normal 7" xfId="33"/>
    <cellStyle name="Normal 8" xfId="34"/>
    <cellStyle name="Normal 9" xfId="35"/>
    <cellStyle name="Normalno 2" xfId="36"/>
    <cellStyle name="Normalno 2 2" xfId="37"/>
    <cellStyle name="Normalno 2 3" xfId="75"/>
    <cellStyle name="Normalno 3" xfId="152"/>
    <cellStyle name="Obično_List4" xfId="38"/>
    <cellStyle name="SAPBEXaggData" xfId="39"/>
    <cellStyle name="SAPBEXaggData 2" xfId="40"/>
    <cellStyle name="SAPBEXaggData 2 2" xfId="76"/>
    <cellStyle name="SAPBEXaggDataEmph" xfId="77"/>
    <cellStyle name="SAPBEXaggDataEmph 2" xfId="78"/>
    <cellStyle name="SAPBEXaggItem" xfId="79"/>
    <cellStyle name="SAPBEXaggItem 2" xfId="80"/>
    <cellStyle name="SAPBEXaggItemX" xfId="81"/>
    <cellStyle name="SAPBEXaggItemX 2" xfId="82"/>
    <cellStyle name="SAPBEXchaText" xfId="41"/>
    <cellStyle name="SAPBEXchaText 2" xfId="83"/>
    <cellStyle name="SAPBEXchaText 3" xfId="42"/>
    <cellStyle name="SAPBEXexcBad7" xfId="84"/>
    <cellStyle name="SAPBEXexcBad7 2" xfId="85"/>
    <cellStyle name="SAPBEXexcBad8" xfId="86"/>
    <cellStyle name="SAPBEXexcBad8 2" xfId="87"/>
    <cellStyle name="SAPBEXexcBad9" xfId="88"/>
    <cellStyle name="SAPBEXexcBad9 2" xfId="89"/>
    <cellStyle name="SAPBEXexcCritical4" xfId="90"/>
    <cellStyle name="SAPBEXexcCritical4 2" xfId="91"/>
    <cellStyle name="SAPBEXexcCritical5" xfId="92"/>
    <cellStyle name="SAPBEXexcCritical5 2" xfId="93"/>
    <cellStyle name="SAPBEXexcCritical6" xfId="94"/>
    <cellStyle name="SAPBEXexcCritical6 2" xfId="95"/>
    <cellStyle name="SAPBEXexcGood1" xfId="96"/>
    <cellStyle name="SAPBEXexcGood1 2" xfId="97"/>
    <cellStyle name="SAPBEXexcGood2" xfId="98"/>
    <cellStyle name="SAPBEXexcGood2 2" xfId="99"/>
    <cellStyle name="SAPBEXexcGood3" xfId="100"/>
    <cellStyle name="SAPBEXexcGood3 2" xfId="101"/>
    <cellStyle name="SAPBEXfilterDrill" xfId="102"/>
    <cellStyle name="SAPBEXfilterDrill 2" xfId="103"/>
    <cellStyle name="SAPBEXfilterItem" xfId="104"/>
    <cellStyle name="SAPBEXfilterItem 2" xfId="105"/>
    <cellStyle name="SAPBEXfilterText" xfId="106"/>
    <cellStyle name="SAPBEXfilterText 2" xfId="107"/>
    <cellStyle name="SAPBEXformats" xfId="43"/>
    <cellStyle name="SAPBEXformats 2" xfId="108"/>
    <cellStyle name="SAPBEXheaderItem" xfId="109"/>
    <cellStyle name="SAPBEXheaderItem 2" xfId="110"/>
    <cellStyle name="SAPBEXheaderText" xfId="111"/>
    <cellStyle name="SAPBEXheaderText 2" xfId="112"/>
    <cellStyle name="SAPBEXHLevel0" xfId="44"/>
    <cellStyle name="SAPBEXHLevel0 2" xfId="114"/>
    <cellStyle name="SAPBEXHLevel0 3" xfId="113"/>
    <cellStyle name="SAPBEXHLevel0 4" xfId="153"/>
    <cellStyle name="SAPBEXHLevel0X" xfId="115"/>
    <cellStyle name="SAPBEXHLevel0X 2" xfId="116"/>
    <cellStyle name="SAPBEXHLevel1" xfId="45"/>
    <cellStyle name="SAPBEXHLevel1 2" xfId="118"/>
    <cellStyle name="SAPBEXHLevel1 3" xfId="117"/>
    <cellStyle name="SAPBEXHLevel1 4" xfId="155"/>
    <cellStyle name="SAPBEXHLevel1X" xfId="119"/>
    <cellStyle name="SAPBEXHLevel1X 2" xfId="120"/>
    <cellStyle name="SAPBEXHLevel2" xfId="46"/>
    <cellStyle name="SAPBEXHLevel2 2" xfId="122"/>
    <cellStyle name="SAPBEXHLevel2 3" xfId="121"/>
    <cellStyle name="SAPBEXHLevel2 5" xfId="156"/>
    <cellStyle name="SAPBEXHLevel2X" xfId="123"/>
    <cellStyle name="SAPBEXHLevel2X 2" xfId="124"/>
    <cellStyle name="SAPBEXHLevel3" xfId="47"/>
    <cellStyle name="SAPBEXHLevel3 2" xfId="126"/>
    <cellStyle name="SAPBEXHLevel3 3" xfId="125"/>
    <cellStyle name="SAPBEXHLevel3X" xfId="127"/>
    <cellStyle name="SAPBEXHLevel3X 2" xfId="128"/>
    <cellStyle name="SAPBEXinputData" xfId="129"/>
    <cellStyle name="SAPBEXinputData 2" xfId="130"/>
    <cellStyle name="SAPBEXItemHeader" xfId="131"/>
    <cellStyle name="SAPBEXresData" xfId="132"/>
    <cellStyle name="SAPBEXresData 2" xfId="133"/>
    <cellStyle name="SAPBEXresDataEmph" xfId="134"/>
    <cellStyle name="SAPBEXresDataEmph 2" xfId="135"/>
    <cellStyle name="SAPBEXresItem" xfId="136"/>
    <cellStyle name="SAPBEXresItem 2" xfId="137"/>
    <cellStyle name="SAPBEXresItemX" xfId="138"/>
    <cellStyle name="SAPBEXresItemX 2" xfId="139"/>
    <cellStyle name="SAPBEXstdData" xfId="48"/>
    <cellStyle name="SAPBEXstdData 2" xfId="49"/>
    <cellStyle name="SAPBEXstdData 2 2" xfId="140"/>
    <cellStyle name="SAPBEXstdData 3" xfId="154"/>
    <cellStyle name="SAPBEXstdDataEmph" xfId="141"/>
    <cellStyle name="SAPBEXstdDataEmph 2" xfId="142"/>
    <cellStyle name="SAPBEXstdItem" xfId="50"/>
    <cellStyle name="SAPBEXstdItem 2" xfId="143"/>
    <cellStyle name="SAPBEXstdItem 3" xfId="51"/>
    <cellStyle name="SAPBEXstdItemX" xfId="144"/>
    <cellStyle name="SAPBEXstdItemX 2" xfId="145"/>
    <cellStyle name="SAPBEXtitle" xfId="52"/>
    <cellStyle name="SAPBEXtitle 2" xfId="147"/>
    <cellStyle name="SAPBEXtitle 3" xfId="146"/>
    <cellStyle name="SAPBEXunassignedItem" xfId="148"/>
    <cellStyle name="SAPBEXundefined" xfId="149"/>
    <cellStyle name="SAPBEXundefined 2" xfId="150"/>
    <cellStyle name="Sheet Title" xfId="1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fsl\proracun\Defence%20Planning%20Questionnaire-ANTONELA\DPQ%202010\Capability%20Survey-Update,September%202010-Var%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_ME"/>
      <sheetName val="Classification_Level"/>
      <sheetName val="H1"/>
      <sheetName val="E2"/>
      <sheetName val="E3L"/>
      <sheetName val="E3M"/>
      <sheetName val="E3A"/>
      <sheetName val="E3O"/>
      <sheetName val="E3C"/>
      <sheetName val="E3S"/>
      <sheetName val="E4"/>
    </sheetNames>
    <sheetDataSet>
      <sheetData sheetId="0"/>
      <sheetData sheetId="1">
        <row r="5">
          <cell r="I5" t="str">
            <v>NATO/EU UNCLASSIFIED</v>
          </cell>
        </row>
        <row r="51">
          <cell r="C51" t="str">
            <v>-1-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selection activeCell="L17" sqref="L17"/>
    </sheetView>
  </sheetViews>
  <sheetFormatPr defaultRowHeight="15"/>
  <cols>
    <col min="1" max="1" width="63.6640625" style="36" customWidth="1"/>
    <col min="2" max="2" width="29" style="34" customWidth="1"/>
    <col min="3" max="3" width="28" style="34" customWidth="1"/>
    <col min="4" max="4" width="29" style="34" customWidth="1"/>
    <col min="5" max="6" width="12.83203125" style="34" customWidth="1"/>
    <col min="7" max="16384" width="9.33203125" style="22"/>
  </cols>
  <sheetData>
    <row r="1" spans="1:6" ht="15.75">
      <c r="A1" s="19" t="s">
        <v>69</v>
      </c>
      <c r="B1" s="33"/>
      <c r="C1" s="33"/>
      <c r="D1" s="33"/>
      <c r="E1" s="33"/>
      <c r="F1" s="33"/>
    </row>
    <row r="2" spans="1:6" ht="15.75">
      <c r="A2" s="73" t="s">
        <v>233</v>
      </c>
      <c r="B2" s="33"/>
      <c r="C2" s="33"/>
      <c r="D2" s="33"/>
      <c r="E2" s="33"/>
      <c r="F2" s="33"/>
    </row>
    <row r="3" spans="1:6" ht="9" customHeight="1">
      <c r="A3" s="19"/>
      <c r="B3" s="33"/>
      <c r="C3" s="33"/>
      <c r="D3" s="33"/>
      <c r="E3" s="33"/>
      <c r="F3" s="33"/>
    </row>
    <row r="4" spans="1:6" ht="15.75">
      <c r="A4" s="19" t="s">
        <v>68</v>
      </c>
      <c r="B4" s="33"/>
      <c r="C4" s="33"/>
      <c r="D4" s="33"/>
      <c r="E4" s="33"/>
      <c r="F4" s="33"/>
    </row>
    <row r="5" spans="1:6" ht="9" customHeight="1">
      <c r="A5" s="19"/>
      <c r="B5" s="33"/>
      <c r="C5" s="33"/>
      <c r="D5" s="33"/>
      <c r="E5" s="33"/>
      <c r="F5" s="33"/>
    </row>
    <row r="6" spans="1:6" ht="15.75">
      <c r="A6" s="19" t="s">
        <v>70</v>
      </c>
      <c r="B6" s="33"/>
      <c r="C6" s="33"/>
      <c r="D6" s="33"/>
      <c r="E6" s="33"/>
      <c r="F6" s="33"/>
    </row>
    <row r="7" spans="1:6" ht="12" customHeight="1">
      <c r="A7" s="20"/>
    </row>
    <row r="8" spans="1:6">
      <c r="A8" s="20" t="s">
        <v>71</v>
      </c>
    </row>
    <row r="9" spans="1:6" s="21" customFormat="1" ht="43.5" customHeight="1">
      <c r="A9" s="28" t="s">
        <v>35</v>
      </c>
      <c r="B9" s="29" t="s">
        <v>236</v>
      </c>
      <c r="C9" s="29" t="s">
        <v>234</v>
      </c>
      <c r="D9" s="29" t="s">
        <v>235</v>
      </c>
      <c r="E9" s="29" t="s">
        <v>73</v>
      </c>
      <c r="F9" s="29" t="s">
        <v>73</v>
      </c>
    </row>
    <row r="10" spans="1:6" s="24" customFormat="1" ht="11.25">
      <c r="A10" s="65">
        <v>1</v>
      </c>
      <c r="B10" s="66">
        <v>2</v>
      </c>
      <c r="C10" s="66">
        <v>3</v>
      </c>
      <c r="D10" s="66">
        <v>4</v>
      </c>
      <c r="E10" s="66" t="s">
        <v>223</v>
      </c>
      <c r="F10" s="66" t="s">
        <v>224</v>
      </c>
    </row>
    <row r="11" spans="1:6" ht="21.75" customHeight="1">
      <c r="A11" s="25" t="s">
        <v>4</v>
      </c>
      <c r="B11" s="27">
        <v>496380725.10000038</v>
      </c>
      <c r="C11" s="26">
        <v>1349197040</v>
      </c>
      <c r="D11" s="27">
        <v>478444405.38999999</v>
      </c>
      <c r="E11" s="27">
        <f t="shared" ref="E11:E16" si="0">D11/B11*100</f>
        <v>96.386580138383309</v>
      </c>
      <c r="F11" s="27">
        <f>D11/C11*100</f>
        <v>35.461418251406776</v>
      </c>
    </row>
    <row r="12" spans="1:6" ht="21.75" customHeight="1">
      <c r="A12" s="25" t="s">
        <v>5</v>
      </c>
      <c r="B12" s="27">
        <v>616595.94999999995</v>
      </c>
      <c r="C12" s="26">
        <v>1300000</v>
      </c>
      <c r="D12" s="27">
        <v>477404.45</v>
      </c>
      <c r="E12" s="27">
        <f t="shared" si="0"/>
        <v>77.425816695682158</v>
      </c>
      <c r="F12" s="27">
        <f t="shared" ref="F12:F16" si="1">D12/C12*100</f>
        <v>36.723419230769231</v>
      </c>
    </row>
    <row r="13" spans="1:6" ht="21.75" customHeight="1">
      <c r="A13" s="30" t="s">
        <v>6</v>
      </c>
      <c r="B13" s="32">
        <f>SUM(B11,B12)</f>
        <v>496997321.05000037</v>
      </c>
      <c r="C13" s="31">
        <f t="shared" ref="C13:D13" si="2">SUM(C11,C12)</f>
        <v>1350497040</v>
      </c>
      <c r="D13" s="32">
        <f t="shared" si="2"/>
        <v>478921809.83999997</v>
      </c>
      <c r="E13" s="32">
        <f t="shared" si="0"/>
        <v>96.363056611288684</v>
      </c>
      <c r="F13" s="32">
        <f t="shared" si="1"/>
        <v>35.462633064342</v>
      </c>
    </row>
    <row r="14" spans="1:6" ht="21.75" customHeight="1">
      <c r="A14" s="25" t="s">
        <v>7</v>
      </c>
      <c r="B14" s="27">
        <v>349848107.84000033</v>
      </c>
      <c r="C14" s="26">
        <v>906163371</v>
      </c>
      <c r="D14" s="27">
        <v>398388079.83999997</v>
      </c>
      <c r="E14" s="27">
        <f t="shared" si="0"/>
        <v>113.87458468753499</v>
      </c>
      <c r="F14" s="27">
        <f t="shared" si="1"/>
        <v>43.964266553872875</v>
      </c>
    </row>
    <row r="15" spans="1:6" ht="21.75" customHeight="1">
      <c r="A15" s="25" t="s">
        <v>8</v>
      </c>
      <c r="B15" s="27">
        <v>146040722.27000004</v>
      </c>
      <c r="C15" s="26">
        <v>593133669</v>
      </c>
      <c r="D15" s="27">
        <v>78008495.819999993</v>
      </c>
      <c r="E15" s="27">
        <f t="shared" si="0"/>
        <v>53.415577934336632</v>
      </c>
      <c r="F15" s="27">
        <f t="shared" si="1"/>
        <v>13.151925088238414</v>
      </c>
    </row>
    <row r="16" spans="1:6" ht="21.75" customHeight="1">
      <c r="A16" s="30" t="s">
        <v>9</v>
      </c>
      <c r="B16" s="32">
        <f>SUM(B14:B15)</f>
        <v>495888830.11000037</v>
      </c>
      <c r="C16" s="31">
        <f t="shared" ref="C16:D16" si="3">SUM(C14:C15)</f>
        <v>1499297040</v>
      </c>
      <c r="D16" s="32">
        <f t="shared" si="3"/>
        <v>476396575.65999997</v>
      </c>
      <c r="E16" s="32">
        <f t="shared" si="0"/>
        <v>96.069228975035287</v>
      </c>
      <c r="F16" s="32">
        <f t="shared" si="1"/>
        <v>31.774662588542157</v>
      </c>
    </row>
    <row r="17" spans="1:6" ht="21.75" customHeight="1">
      <c r="A17" s="30" t="s">
        <v>10</v>
      </c>
      <c r="B17" s="32">
        <f>B13-B16</f>
        <v>1108490.9399999976</v>
      </c>
      <c r="C17" s="31">
        <f t="shared" ref="C17:D17" si="4">C13-C16</f>
        <v>-148800000</v>
      </c>
      <c r="D17" s="32">
        <f t="shared" si="4"/>
        <v>2525234.1800000072</v>
      </c>
      <c r="E17" s="32"/>
      <c r="F17" s="32"/>
    </row>
    <row r="18" spans="1:6" ht="12" customHeight="1">
      <c r="A18" s="23"/>
      <c r="B18" s="35"/>
      <c r="C18" s="35"/>
      <c r="D18" s="35"/>
      <c r="E18" s="35"/>
      <c r="F18" s="35"/>
    </row>
    <row r="19" spans="1:6">
      <c r="A19" s="23" t="s">
        <v>72</v>
      </c>
      <c r="B19" s="35"/>
      <c r="C19" s="35"/>
      <c r="D19" s="35"/>
      <c r="E19" s="35"/>
      <c r="F19" s="35"/>
    </row>
    <row r="20" spans="1:6" s="21" customFormat="1" ht="43.5" customHeight="1">
      <c r="A20" s="28" t="s">
        <v>35</v>
      </c>
      <c r="B20" s="29" t="s">
        <v>236</v>
      </c>
      <c r="C20" s="29" t="s">
        <v>234</v>
      </c>
      <c r="D20" s="29" t="s">
        <v>235</v>
      </c>
      <c r="E20" s="29" t="s">
        <v>73</v>
      </c>
      <c r="F20" s="29" t="s">
        <v>73</v>
      </c>
    </row>
    <row r="21" spans="1:6" s="24" customFormat="1" ht="11.25">
      <c r="A21" s="65">
        <v>1</v>
      </c>
      <c r="B21" s="66">
        <v>2</v>
      </c>
      <c r="C21" s="66">
        <v>3</v>
      </c>
      <c r="D21" s="66">
        <v>4</v>
      </c>
      <c r="E21" s="66" t="s">
        <v>223</v>
      </c>
      <c r="F21" s="66" t="s">
        <v>224</v>
      </c>
    </row>
    <row r="22" spans="1:6" ht="21.75" customHeight="1">
      <c r="A22" s="25" t="s">
        <v>11</v>
      </c>
      <c r="B22" s="27"/>
      <c r="C22" s="26"/>
      <c r="D22" s="26"/>
      <c r="E22" s="26"/>
      <c r="F22" s="26"/>
    </row>
    <row r="23" spans="1:6" ht="21.75" customHeight="1">
      <c r="A23" s="25" t="s">
        <v>12</v>
      </c>
      <c r="B23" s="27"/>
      <c r="C23" s="26"/>
      <c r="D23" s="26"/>
      <c r="E23" s="26"/>
      <c r="F23" s="26"/>
    </row>
    <row r="24" spans="1:6" ht="21.75" customHeight="1">
      <c r="A24" s="30" t="s">
        <v>13</v>
      </c>
      <c r="B24" s="32"/>
      <c r="C24" s="31"/>
      <c r="D24" s="31"/>
      <c r="E24" s="31"/>
      <c r="F24" s="31"/>
    </row>
    <row r="25" spans="1:6" ht="21.75" customHeight="1">
      <c r="A25" s="25" t="s">
        <v>14</v>
      </c>
      <c r="B25" s="27">
        <v>11786484.25</v>
      </c>
      <c r="C25" s="26">
        <v>155150000</v>
      </c>
      <c r="D25" s="27">
        <v>161117481</v>
      </c>
      <c r="E25" s="27">
        <f>D25/B25*100</f>
        <v>1366.9681101045887</v>
      </c>
      <c r="F25" s="27">
        <f t="shared" ref="F25:F26" si="5">D25/C25*100</f>
        <v>103.84626554946826</v>
      </c>
    </row>
    <row r="26" spans="1:6" ht="21.75" customHeight="1">
      <c r="A26" s="25" t="s">
        <v>15</v>
      </c>
      <c r="B26" s="27">
        <v>-12894975.189999999</v>
      </c>
      <c r="C26" s="26">
        <v>-6350000</v>
      </c>
      <c r="D26" s="27">
        <v>-163642715.18000001</v>
      </c>
      <c r="E26" s="27">
        <f>D26/B26*100</f>
        <v>1269.0424973202296</v>
      </c>
      <c r="F26" s="27">
        <f t="shared" si="5"/>
        <v>2577.0506327559056</v>
      </c>
    </row>
    <row r="27" spans="1:6" ht="21.75" customHeight="1">
      <c r="A27" s="30" t="s">
        <v>16</v>
      </c>
      <c r="B27" s="32">
        <f>SUM(B25:B26)</f>
        <v>-1108490.9399999995</v>
      </c>
      <c r="C27" s="31">
        <f t="shared" ref="C27:D27" si="6">SUM(C25:C26)</f>
        <v>148800000</v>
      </c>
      <c r="D27" s="32">
        <f t="shared" si="6"/>
        <v>-2525234.1800000072</v>
      </c>
      <c r="E27" s="32"/>
      <c r="F27" s="32"/>
    </row>
    <row r="28" spans="1:6" ht="21.75" customHeight="1">
      <c r="A28" s="30" t="s">
        <v>17</v>
      </c>
      <c r="B28" s="32">
        <f>SUM(B17,B27)</f>
        <v>-1.862645149230957E-9</v>
      </c>
      <c r="C28" s="31">
        <f>SUM(C17,C27)</f>
        <v>0</v>
      </c>
      <c r="D28" s="32">
        <f>SUM(D17,D27)</f>
        <v>0</v>
      </c>
      <c r="E28" s="31"/>
      <c r="F28" s="31"/>
    </row>
    <row r="29" spans="1:6" ht="16.5" customHeight="1">
      <c r="A29" s="98"/>
      <c r="B29" s="98"/>
      <c r="C29" s="98"/>
      <c r="D29" s="98"/>
      <c r="E29" s="98"/>
      <c r="F29" s="98"/>
    </row>
  </sheetData>
  <mergeCells count="1">
    <mergeCell ref="A29:F29"/>
  </mergeCells>
  <printOptions horizontalCentered="1"/>
  <pageMargins left="0.35433070866141736" right="0.35433070866141736" top="0.43" bottom="0.43" header="0.23622047244094491" footer="0.21"/>
  <pageSetup paperSize="9" orientation="landscape" r:id="rId1"/>
  <headerFooter>
    <oddHeader>&amp;L&amp;"Times New Roman,Regular"Glava 03005 Ministarstvo obrane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abSelected="1" topLeftCell="A2" zoomScaleNormal="100" workbookViewId="0">
      <selection activeCell="L17" sqref="L17"/>
    </sheetView>
  </sheetViews>
  <sheetFormatPr defaultRowHeight="11.25"/>
  <cols>
    <col min="1" max="1" width="12.33203125" style="1" customWidth="1"/>
    <col min="2" max="2" width="56.5" style="13" customWidth="1"/>
    <col min="3" max="3" width="18.83203125" style="9" customWidth="1"/>
    <col min="4" max="5" width="18.83203125" style="12" customWidth="1"/>
    <col min="6" max="7" width="13.1640625" style="12" customWidth="1"/>
    <col min="8" max="16384" width="9.33203125" style="1"/>
  </cols>
  <sheetData>
    <row r="1" spans="1:7" s="41" customFormat="1" ht="15.75">
      <c r="A1" s="37" t="s">
        <v>68</v>
      </c>
      <c r="B1" s="38"/>
      <c r="C1" s="39"/>
      <c r="D1" s="40"/>
      <c r="E1" s="40"/>
      <c r="F1" s="40"/>
      <c r="G1" s="40"/>
    </row>
    <row r="2" spans="1:7" s="24" customFormat="1">
      <c r="A2" s="57"/>
      <c r="B2" s="58"/>
      <c r="C2" s="59"/>
      <c r="D2" s="60"/>
      <c r="E2" s="60"/>
      <c r="F2" s="60"/>
      <c r="G2" s="60"/>
    </row>
    <row r="3" spans="1:7" s="41" customFormat="1" ht="15.75">
      <c r="A3" s="37" t="s">
        <v>74</v>
      </c>
      <c r="B3" s="38"/>
      <c r="C3" s="39"/>
      <c r="D3" s="40"/>
      <c r="E3" s="40"/>
      <c r="F3" s="40"/>
      <c r="G3" s="40"/>
    </row>
    <row r="4" spans="1:7" s="24" customFormat="1">
      <c r="A4" s="57"/>
      <c r="B4" s="58"/>
      <c r="C4" s="59"/>
      <c r="D4" s="60"/>
      <c r="E4" s="60"/>
      <c r="F4" s="60"/>
      <c r="G4" s="60"/>
    </row>
    <row r="5" spans="1:7" s="41" customFormat="1" ht="15.75">
      <c r="A5" s="37" t="s">
        <v>75</v>
      </c>
      <c r="B5" s="38"/>
      <c r="C5" s="39"/>
      <c r="D5" s="40"/>
      <c r="E5" s="40"/>
      <c r="F5" s="40"/>
      <c r="G5" s="40"/>
    </row>
    <row r="6" spans="1:7">
      <c r="A6" s="2"/>
    </row>
    <row r="7" spans="1:7" s="11" customFormat="1" ht="63" customHeight="1">
      <c r="A7" s="99" t="s">
        <v>35</v>
      </c>
      <c r="B7" s="99"/>
      <c r="C7" s="17" t="s">
        <v>236</v>
      </c>
      <c r="D7" s="17" t="s">
        <v>234</v>
      </c>
      <c r="E7" s="17" t="s">
        <v>235</v>
      </c>
      <c r="F7" s="17" t="s">
        <v>73</v>
      </c>
      <c r="G7" s="17" t="s">
        <v>73</v>
      </c>
    </row>
    <row r="8" spans="1:7" s="10" customFormat="1">
      <c r="A8" s="100">
        <v>1</v>
      </c>
      <c r="B8" s="100"/>
      <c r="C8" s="18">
        <v>2</v>
      </c>
      <c r="D8" s="18">
        <v>3</v>
      </c>
      <c r="E8" s="18">
        <v>4</v>
      </c>
      <c r="F8" s="18" t="s">
        <v>223</v>
      </c>
      <c r="G8" s="18" t="s">
        <v>224</v>
      </c>
    </row>
    <row r="9" spans="1:7" ht="12.75">
      <c r="A9" s="42"/>
      <c r="B9" s="83" t="s">
        <v>36</v>
      </c>
      <c r="C9" s="84">
        <v>496997321.05000031</v>
      </c>
      <c r="D9" s="85">
        <f>SUM(D10,D23)</f>
        <v>1350497040</v>
      </c>
      <c r="E9" s="84">
        <f>SUM(E10,E23)</f>
        <v>478921809.83999997</v>
      </c>
      <c r="F9" s="84">
        <f t="shared" ref="F9" si="0">E9/C9*100</f>
        <v>96.363056611288684</v>
      </c>
      <c r="G9" s="84">
        <f>E9/D9*100</f>
        <v>35.462633064342</v>
      </c>
    </row>
    <row r="10" spans="1:7" ht="12.75">
      <c r="A10" s="43" t="s">
        <v>3</v>
      </c>
      <c r="B10" s="83" t="s">
        <v>37</v>
      </c>
      <c r="C10" s="84">
        <v>496380725.10000032</v>
      </c>
      <c r="D10" s="85">
        <f>SUM(D11,D15,D19)</f>
        <v>1349197040</v>
      </c>
      <c r="E10" s="84">
        <f>SUM(E11,E15,E19)</f>
        <v>478444405.38999999</v>
      </c>
      <c r="F10" s="84">
        <f t="shared" ref="F10:F28" si="1">E10/C10*100</f>
        <v>96.386580138383309</v>
      </c>
      <c r="G10" s="84">
        <f t="shared" ref="G10:G28" si="2">E10/D10*100</f>
        <v>35.461418251406776</v>
      </c>
    </row>
    <row r="11" spans="1:7" ht="25.5">
      <c r="A11" s="44" t="s">
        <v>18</v>
      </c>
      <c r="B11" s="80" t="s">
        <v>237</v>
      </c>
      <c r="C11" s="78">
        <v>444237.69</v>
      </c>
      <c r="D11" s="81">
        <v>1153700</v>
      </c>
      <c r="E11" s="78">
        <v>1970517.12</v>
      </c>
      <c r="F11" s="78">
        <f t="shared" si="1"/>
        <v>443.57270091153237</v>
      </c>
      <c r="G11" s="78">
        <f t="shared" si="2"/>
        <v>170.79978503943835</v>
      </c>
    </row>
    <row r="12" spans="1:7" ht="25.5">
      <c r="A12" s="79" t="s">
        <v>81</v>
      </c>
      <c r="B12" s="80" t="s">
        <v>82</v>
      </c>
      <c r="C12" s="78">
        <v>444237.69</v>
      </c>
      <c r="D12" s="81"/>
      <c r="E12" s="78">
        <v>1970517.12</v>
      </c>
      <c r="F12" s="78">
        <f t="shared" si="1"/>
        <v>443.57270091153237</v>
      </c>
      <c r="G12" s="78"/>
    </row>
    <row r="13" spans="1:7" ht="12.75">
      <c r="A13" s="82" t="s">
        <v>83</v>
      </c>
      <c r="B13" s="80" t="s">
        <v>84</v>
      </c>
      <c r="C13" s="78">
        <v>13759.67</v>
      </c>
      <c r="D13" s="81"/>
      <c r="E13" s="78">
        <v>4143.2700000000004</v>
      </c>
      <c r="F13" s="78">
        <f t="shared" si="1"/>
        <v>30.11169599270913</v>
      </c>
      <c r="G13" s="78"/>
    </row>
    <row r="14" spans="1:7" ht="12.75">
      <c r="A14" s="82" t="s">
        <v>85</v>
      </c>
      <c r="B14" s="80" t="s">
        <v>238</v>
      </c>
      <c r="C14" s="78">
        <v>430478.02</v>
      </c>
      <c r="D14" s="81"/>
      <c r="E14" s="78">
        <v>1966373.85</v>
      </c>
      <c r="F14" s="78">
        <f t="shared" si="1"/>
        <v>456.78844415796186</v>
      </c>
      <c r="G14" s="78"/>
    </row>
    <row r="15" spans="1:7" ht="25.5">
      <c r="A15" s="44" t="s">
        <v>19</v>
      </c>
      <c r="B15" s="80" t="s">
        <v>239</v>
      </c>
      <c r="C15" s="78">
        <v>109571.26999999999</v>
      </c>
      <c r="D15" s="81">
        <v>230000</v>
      </c>
      <c r="E15" s="78">
        <v>87815.58</v>
      </c>
      <c r="F15" s="78">
        <f t="shared" si="1"/>
        <v>80.144713116859933</v>
      </c>
      <c r="G15" s="78">
        <f t="shared" si="2"/>
        <v>38.18068695652174</v>
      </c>
    </row>
    <row r="16" spans="1:7" ht="12.75">
      <c r="A16" s="79" t="s">
        <v>86</v>
      </c>
      <c r="B16" s="80" t="s">
        <v>87</v>
      </c>
      <c r="C16" s="78">
        <v>109571.26999999999</v>
      </c>
      <c r="D16" s="81"/>
      <c r="E16" s="78">
        <v>87815.58</v>
      </c>
      <c r="F16" s="78">
        <f t="shared" si="1"/>
        <v>80.144713116859933</v>
      </c>
      <c r="G16" s="78"/>
    </row>
    <row r="17" spans="1:7" ht="12.75">
      <c r="A17" s="82" t="s">
        <v>88</v>
      </c>
      <c r="B17" s="80" t="s">
        <v>89</v>
      </c>
      <c r="C17" s="78">
        <v>2336.79</v>
      </c>
      <c r="D17" s="81"/>
      <c r="E17" s="78">
        <v>3370.14</v>
      </c>
      <c r="F17" s="78">
        <f t="shared" si="1"/>
        <v>144.22091843939765</v>
      </c>
      <c r="G17" s="78"/>
    </row>
    <row r="18" spans="1:7" ht="12.75" customHeight="1">
      <c r="A18" s="82" t="s">
        <v>90</v>
      </c>
      <c r="B18" s="80" t="s">
        <v>91</v>
      </c>
      <c r="C18" s="78">
        <v>107234.48</v>
      </c>
      <c r="D18" s="81"/>
      <c r="E18" s="78">
        <v>84445.440000000002</v>
      </c>
      <c r="F18" s="78">
        <f t="shared" si="1"/>
        <v>78.748402566040326</v>
      </c>
      <c r="G18" s="78"/>
    </row>
    <row r="19" spans="1:7" ht="16.5" customHeight="1">
      <c r="A19" s="74" t="s">
        <v>227</v>
      </c>
      <c r="B19" s="75" t="s">
        <v>228</v>
      </c>
      <c r="C19" s="76">
        <v>495826916.14000034</v>
      </c>
      <c r="D19" s="77">
        <v>1347813340</v>
      </c>
      <c r="E19" s="76">
        <v>476386072.69</v>
      </c>
      <c r="F19" s="78">
        <f t="shared" si="1"/>
        <v>96.079106878394825</v>
      </c>
      <c r="G19" s="78">
        <f t="shared" si="2"/>
        <v>35.345107408567422</v>
      </c>
    </row>
    <row r="20" spans="1:7" ht="12.75">
      <c r="A20" s="79" t="s">
        <v>92</v>
      </c>
      <c r="B20" s="80" t="s">
        <v>228</v>
      </c>
      <c r="C20" s="78">
        <v>495826916.14000034</v>
      </c>
      <c r="D20" s="81"/>
      <c r="E20" s="78">
        <v>476386072.69</v>
      </c>
      <c r="F20" s="78">
        <f t="shared" si="1"/>
        <v>96.079106878394825</v>
      </c>
      <c r="G20" s="78"/>
    </row>
    <row r="21" spans="1:7" ht="25.5">
      <c r="A21" s="82" t="s">
        <v>93</v>
      </c>
      <c r="B21" s="80" t="s">
        <v>231</v>
      </c>
      <c r="C21" s="78">
        <v>349808668.8700003</v>
      </c>
      <c r="D21" s="81"/>
      <c r="E21" s="78">
        <v>398377576.87</v>
      </c>
      <c r="F21" s="78">
        <f t="shared" si="1"/>
        <v>113.88442091983988</v>
      </c>
      <c r="G21" s="78"/>
    </row>
    <row r="22" spans="1:7" ht="25.5">
      <c r="A22" s="82" t="s">
        <v>94</v>
      </c>
      <c r="B22" s="80" t="s">
        <v>232</v>
      </c>
      <c r="C22" s="78">
        <v>146018247.27000004</v>
      </c>
      <c r="D22" s="81"/>
      <c r="E22" s="78">
        <v>78008495.819999993</v>
      </c>
      <c r="F22" s="78">
        <f t="shared" si="1"/>
        <v>53.423799613041311</v>
      </c>
      <c r="G22" s="78"/>
    </row>
    <row r="23" spans="1:7" ht="12.75">
      <c r="A23" s="43" t="s">
        <v>2</v>
      </c>
      <c r="B23" s="83" t="s">
        <v>48</v>
      </c>
      <c r="C23" s="84">
        <v>616595.94999999995</v>
      </c>
      <c r="D23" s="85">
        <v>1300000</v>
      </c>
      <c r="E23" s="84">
        <v>477404.45</v>
      </c>
      <c r="F23" s="84">
        <f t="shared" si="1"/>
        <v>77.425816695682158</v>
      </c>
      <c r="G23" s="84">
        <f t="shared" si="2"/>
        <v>36.723419230769231</v>
      </c>
    </row>
    <row r="24" spans="1:7" ht="12.75">
      <c r="A24" s="44" t="s">
        <v>20</v>
      </c>
      <c r="B24" s="80" t="s">
        <v>38</v>
      </c>
      <c r="C24" s="78">
        <v>616595.94999999995</v>
      </c>
      <c r="D24" s="81">
        <v>1300000</v>
      </c>
      <c r="E24" s="78">
        <v>477404.45</v>
      </c>
      <c r="F24" s="78">
        <f t="shared" si="1"/>
        <v>77.425816695682158</v>
      </c>
      <c r="G24" s="78">
        <f t="shared" si="2"/>
        <v>36.723419230769231</v>
      </c>
    </row>
    <row r="25" spans="1:7" ht="12.75">
      <c r="A25" s="79" t="s">
        <v>95</v>
      </c>
      <c r="B25" s="80" t="s">
        <v>96</v>
      </c>
      <c r="C25" s="78">
        <v>616595.94999999995</v>
      </c>
      <c r="D25" s="81"/>
      <c r="E25" s="78">
        <v>477404.45</v>
      </c>
      <c r="F25" s="78">
        <f t="shared" si="1"/>
        <v>77.425816695682158</v>
      </c>
      <c r="G25" s="78"/>
    </row>
    <row r="26" spans="1:7" ht="12.75">
      <c r="A26" s="82" t="s">
        <v>97</v>
      </c>
      <c r="B26" s="80" t="s">
        <v>98</v>
      </c>
      <c r="C26" s="78">
        <v>616595.94999999995</v>
      </c>
      <c r="D26" s="81"/>
      <c r="E26" s="78">
        <v>477404.45</v>
      </c>
      <c r="F26" s="78">
        <f t="shared" si="1"/>
        <v>77.425816695682158</v>
      </c>
      <c r="G26" s="78"/>
    </row>
    <row r="27" spans="1:7" ht="12.75">
      <c r="A27" s="86"/>
      <c r="B27" s="87"/>
      <c r="C27" s="97"/>
      <c r="D27" s="88"/>
      <c r="E27" s="97"/>
      <c r="F27" s="84"/>
      <c r="G27" s="84"/>
    </row>
    <row r="28" spans="1:7" ht="12.75">
      <c r="A28" s="43"/>
      <c r="B28" s="83" t="s">
        <v>39</v>
      </c>
      <c r="C28" s="84">
        <v>495888830.10999984</v>
      </c>
      <c r="D28" s="85">
        <v>1499297040</v>
      </c>
      <c r="E28" s="84">
        <v>476396575.65999991</v>
      </c>
      <c r="F28" s="84">
        <f t="shared" si="1"/>
        <v>96.069228975035372</v>
      </c>
      <c r="G28" s="84">
        <f t="shared" si="2"/>
        <v>31.774662588542157</v>
      </c>
    </row>
    <row r="29" spans="1:7" ht="12.75">
      <c r="A29" s="43" t="s">
        <v>1</v>
      </c>
      <c r="B29" s="83" t="s">
        <v>40</v>
      </c>
      <c r="C29" s="84">
        <v>349848107.83999985</v>
      </c>
      <c r="D29" s="85">
        <v>906163371</v>
      </c>
      <c r="E29" s="84">
        <v>398388079.83999997</v>
      </c>
      <c r="F29" s="84">
        <f t="shared" ref="F29:F92" si="3">E29/C29*100</f>
        <v>113.87458468753515</v>
      </c>
      <c r="G29" s="84">
        <f t="shared" ref="G29:G92" si="4">E29/D29*100</f>
        <v>43.964266553872875</v>
      </c>
    </row>
    <row r="30" spans="1:7" ht="12.75">
      <c r="A30" s="44" t="s">
        <v>21</v>
      </c>
      <c r="B30" s="80" t="s">
        <v>41</v>
      </c>
      <c r="C30" s="78">
        <v>244608503.28999999</v>
      </c>
      <c r="D30" s="81">
        <v>540480921</v>
      </c>
      <c r="E30" s="78">
        <v>274058605.54000002</v>
      </c>
      <c r="F30" s="84">
        <f t="shared" si="3"/>
        <v>112.03968866735796</v>
      </c>
      <c r="G30" s="84">
        <f t="shared" si="4"/>
        <v>50.706434749433093</v>
      </c>
    </row>
    <row r="31" spans="1:7" ht="12.75">
      <c r="A31" s="79" t="s">
        <v>99</v>
      </c>
      <c r="B31" s="80" t="s">
        <v>100</v>
      </c>
      <c r="C31" s="78">
        <v>195271826.95999998</v>
      </c>
      <c r="D31" s="81"/>
      <c r="E31" s="78">
        <v>219359999.30000001</v>
      </c>
      <c r="F31" s="84">
        <f t="shared" si="3"/>
        <v>112.33571310055615</v>
      </c>
      <c r="G31" s="84"/>
    </row>
    <row r="32" spans="1:7" ht="12.75">
      <c r="A32" s="82" t="s">
        <v>101</v>
      </c>
      <c r="B32" s="80" t="s">
        <v>102</v>
      </c>
      <c r="C32" s="78">
        <v>194840204.48999998</v>
      </c>
      <c r="D32" s="81"/>
      <c r="E32" s="78">
        <v>218900847.91999999</v>
      </c>
      <c r="F32" s="84">
        <f t="shared" si="3"/>
        <v>112.34891099246147</v>
      </c>
      <c r="G32" s="84"/>
    </row>
    <row r="33" spans="1:7" ht="12.75">
      <c r="A33" s="82" t="s">
        <v>103</v>
      </c>
      <c r="B33" s="80" t="s">
        <v>104</v>
      </c>
      <c r="C33" s="78">
        <v>82672.570000000007</v>
      </c>
      <c r="D33" s="81"/>
      <c r="E33" s="78">
        <v>54221.97</v>
      </c>
      <c r="F33" s="84">
        <f t="shared" si="3"/>
        <v>65.586409131831743</v>
      </c>
      <c r="G33" s="84"/>
    </row>
    <row r="34" spans="1:7" ht="12.75">
      <c r="A34" s="82" t="s">
        <v>105</v>
      </c>
      <c r="B34" s="80" t="s">
        <v>106</v>
      </c>
      <c r="C34" s="78">
        <v>348949.9</v>
      </c>
      <c r="D34" s="81"/>
      <c r="E34" s="78">
        <v>404929.41</v>
      </c>
      <c r="F34" s="84">
        <f t="shared" si="3"/>
        <v>116.042277129181</v>
      </c>
      <c r="G34" s="84"/>
    </row>
    <row r="35" spans="1:7" ht="12.75">
      <c r="A35" s="79" t="s">
        <v>107</v>
      </c>
      <c r="B35" s="80" t="s">
        <v>108</v>
      </c>
      <c r="C35" s="78">
        <v>9183914.6099999994</v>
      </c>
      <c r="D35" s="81"/>
      <c r="E35" s="78">
        <v>9565977.0800000001</v>
      </c>
      <c r="F35" s="84">
        <f t="shared" si="3"/>
        <v>104.1601265497829</v>
      </c>
      <c r="G35" s="84"/>
    </row>
    <row r="36" spans="1:7" ht="12.75">
      <c r="A36" s="82" t="s">
        <v>109</v>
      </c>
      <c r="B36" s="80" t="s">
        <v>108</v>
      </c>
      <c r="C36" s="78">
        <v>9183914.6099999994</v>
      </c>
      <c r="D36" s="81"/>
      <c r="E36" s="78">
        <v>9565977.0800000001</v>
      </c>
      <c r="F36" s="84">
        <f t="shared" si="3"/>
        <v>104.1601265497829</v>
      </c>
      <c r="G36" s="84"/>
    </row>
    <row r="37" spans="1:7" ht="12.75">
      <c r="A37" s="79" t="s">
        <v>110</v>
      </c>
      <c r="B37" s="80" t="s">
        <v>111</v>
      </c>
      <c r="C37" s="78">
        <v>40152761.719999999</v>
      </c>
      <c r="D37" s="81"/>
      <c r="E37" s="78">
        <v>45132629.159999996</v>
      </c>
      <c r="F37" s="84">
        <f t="shared" si="3"/>
        <v>112.40230366898906</v>
      </c>
      <c r="G37" s="84"/>
    </row>
    <row r="38" spans="1:7" ht="25.5">
      <c r="A38" s="82" t="s">
        <v>112</v>
      </c>
      <c r="B38" s="80" t="s">
        <v>240</v>
      </c>
      <c r="C38" s="78">
        <v>8592790.0700000003</v>
      </c>
      <c r="D38" s="81"/>
      <c r="E38" s="78">
        <v>9725813.7699999996</v>
      </c>
      <c r="F38" s="84">
        <f t="shared" si="3"/>
        <v>113.18574864240804</v>
      </c>
      <c r="G38" s="84"/>
    </row>
    <row r="39" spans="1:7" ht="12.75">
      <c r="A39" s="82" t="s">
        <v>113</v>
      </c>
      <c r="B39" s="80" t="s">
        <v>114</v>
      </c>
      <c r="C39" s="78">
        <v>31559971.649999999</v>
      </c>
      <c r="D39" s="81"/>
      <c r="E39" s="78">
        <v>35406815.390000001</v>
      </c>
      <c r="F39" s="84">
        <f t="shared" si="3"/>
        <v>112.18899618371489</v>
      </c>
      <c r="G39" s="84"/>
    </row>
    <row r="40" spans="1:7" ht="12.75">
      <c r="A40" s="44" t="s">
        <v>22</v>
      </c>
      <c r="B40" s="80" t="s">
        <v>42</v>
      </c>
      <c r="C40" s="78">
        <v>101340432.53999996</v>
      </c>
      <c r="D40" s="81">
        <v>359777351</v>
      </c>
      <c r="E40" s="78">
        <v>119794493.57000001</v>
      </c>
      <c r="F40" s="84">
        <f t="shared" si="3"/>
        <v>118.20996868423279</v>
      </c>
      <c r="G40" s="84">
        <f t="shared" si="4"/>
        <v>33.296841292825022</v>
      </c>
    </row>
    <row r="41" spans="1:7" ht="12.75">
      <c r="A41" s="79" t="s">
        <v>115</v>
      </c>
      <c r="B41" s="80" t="s">
        <v>116</v>
      </c>
      <c r="C41" s="78">
        <v>25391661.640000001</v>
      </c>
      <c r="D41" s="81"/>
      <c r="E41" s="78">
        <v>24581980.109999999</v>
      </c>
      <c r="F41" s="84">
        <f t="shared" si="3"/>
        <v>96.81123062570866</v>
      </c>
      <c r="G41" s="84"/>
    </row>
    <row r="42" spans="1:7" ht="12.75">
      <c r="A42" s="82" t="s">
        <v>117</v>
      </c>
      <c r="B42" s="80" t="s">
        <v>118</v>
      </c>
      <c r="C42" s="78">
        <v>1875808.9900000002</v>
      </c>
      <c r="D42" s="81"/>
      <c r="E42" s="78">
        <v>1936211.59</v>
      </c>
      <c r="F42" s="84">
        <f t="shared" si="3"/>
        <v>103.22008265884257</v>
      </c>
      <c r="G42" s="84"/>
    </row>
    <row r="43" spans="1:7" ht="12.75">
      <c r="A43" s="82" t="s">
        <v>119</v>
      </c>
      <c r="B43" s="80" t="s">
        <v>120</v>
      </c>
      <c r="C43" s="78">
        <v>23122531.049999997</v>
      </c>
      <c r="D43" s="81"/>
      <c r="E43" s="78">
        <v>20955077.27</v>
      </c>
      <c r="F43" s="84">
        <f t="shared" si="3"/>
        <v>90.626226102526957</v>
      </c>
      <c r="G43" s="84"/>
    </row>
    <row r="44" spans="1:7" ht="12.75">
      <c r="A44" s="82" t="s">
        <v>121</v>
      </c>
      <c r="B44" s="80" t="s">
        <v>122</v>
      </c>
      <c r="C44" s="78">
        <v>192978.00000000003</v>
      </c>
      <c r="D44" s="81"/>
      <c r="E44" s="78">
        <v>1543383.16</v>
      </c>
      <c r="F44" s="84">
        <f t="shared" si="3"/>
        <v>799.77155945237268</v>
      </c>
      <c r="G44" s="84"/>
    </row>
    <row r="45" spans="1:7" ht="12.75">
      <c r="A45" s="82" t="s">
        <v>123</v>
      </c>
      <c r="B45" s="80" t="s">
        <v>124</v>
      </c>
      <c r="C45" s="78">
        <v>200343.6</v>
      </c>
      <c r="D45" s="81"/>
      <c r="E45" s="78">
        <v>147308.09</v>
      </c>
      <c r="F45" s="84">
        <f t="shared" si="3"/>
        <v>73.527724369533146</v>
      </c>
      <c r="G45" s="84"/>
    </row>
    <row r="46" spans="1:7" ht="12.75">
      <c r="A46" s="79" t="s">
        <v>125</v>
      </c>
      <c r="B46" s="80" t="s">
        <v>126</v>
      </c>
      <c r="C46" s="78">
        <v>21863254.240000002</v>
      </c>
      <c r="D46" s="81"/>
      <c r="E46" s="78">
        <v>24025481.449999999</v>
      </c>
      <c r="F46" s="84">
        <f t="shared" si="3"/>
        <v>109.88977755216369</v>
      </c>
      <c r="G46" s="84"/>
    </row>
    <row r="47" spans="1:7" ht="12.75">
      <c r="A47" s="82" t="s">
        <v>127</v>
      </c>
      <c r="B47" s="80" t="s">
        <v>128</v>
      </c>
      <c r="C47" s="78">
        <v>595309.14999999991</v>
      </c>
      <c r="D47" s="81"/>
      <c r="E47" s="78">
        <v>513898.23999999999</v>
      </c>
      <c r="F47" s="84">
        <f t="shared" si="3"/>
        <v>86.324599579898958</v>
      </c>
      <c r="G47" s="84"/>
    </row>
    <row r="48" spans="1:7" ht="12.75">
      <c r="A48" s="82" t="s">
        <v>129</v>
      </c>
      <c r="B48" s="80" t="s">
        <v>130</v>
      </c>
      <c r="C48" s="78">
        <v>418569.12</v>
      </c>
      <c r="D48" s="81"/>
      <c r="E48" s="78">
        <v>559086.77</v>
      </c>
      <c r="F48" s="84">
        <f t="shared" si="3"/>
        <v>133.57095478041953</v>
      </c>
      <c r="G48" s="84"/>
    </row>
    <row r="49" spans="1:7" ht="12.75">
      <c r="A49" s="82" t="s">
        <v>131</v>
      </c>
      <c r="B49" s="80" t="s">
        <v>132</v>
      </c>
      <c r="C49" s="78">
        <v>9401748.5199999996</v>
      </c>
      <c r="D49" s="81"/>
      <c r="E49" s="78">
        <v>10743603.869999999</v>
      </c>
      <c r="F49" s="84">
        <f t="shared" si="3"/>
        <v>114.27240206590848</v>
      </c>
      <c r="G49" s="84"/>
    </row>
    <row r="50" spans="1:7" ht="12.75">
      <c r="A50" s="82" t="s">
        <v>133</v>
      </c>
      <c r="B50" s="80" t="s">
        <v>134</v>
      </c>
      <c r="C50" s="78">
        <v>6087606.8399999999</v>
      </c>
      <c r="D50" s="81"/>
      <c r="E50" s="78">
        <v>8532901.7899999991</v>
      </c>
      <c r="F50" s="84">
        <f t="shared" si="3"/>
        <v>140.16841123728022</v>
      </c>
      <c r="G50" s="84"/>
    </row>
    <row r="51" spans="1:7" ht="12.75">
      <c r="A51" s="82" t="s">
        <v>135</v>
      </c>
      <c r="B51" s="80" t="s">
        <v>241</v>
      </c>
      <c r="C51" s="78">
        <v>486402.93000000005</v>
      </c>
      <c r="D51" s="81"/>
      <c r="E51" s="78">
        <v>182198.38</v>
      </c>
      <c r="F51" s="84">
        <f t="shared" si="3"/>
        <v>37.458322876467861</v>
      </c>
      <c r="G51" s="84"/>
    </row>
    <row r="52" spans="1:7" ht="12.75">
      <c r="A52" s="82" t="s">
        <v>136</v>
      </c>
      <c r="B52" s="80" t="s">
        <v>137</v>
      </c>
      <c r="C52" s="78">
        <v>19999.939999999999</v>
      </c>
      <c r="D52" s="81"/>
      <c r="E52" s="78">
        <v>13000</v>
      </c>
      <c r="F52" s="84">
        <f t="shared" si="3"/>
        <v>65.000195000585009</v>
      </c>
      <c r="G52" s="84"/>
    </row>
    <row r="53" spans="1:7" ht="12.75">
      <c r="A53" s="82" t="s">
        <v>138</v>
      </c>
      <c r="B53" s="80" t="s">
        <v>139</v>
      </c>
      <c r="C53" s="78">
        <v>4853617.74</v>
      </c>
      <c r="D53" s="81"/>
      <c r="E53" s="78">
        <v>3480792.4</v>
      </c>
      <c r="F53" s="84">
        <f t="shared" si="3"/>
        <v>71.715421082996116</v>
      </c>
      <c r="G53" s="84"/>
    </row>
    <row r="54" spans="1:7" ht="12.75">
      <c r="A54" s="79" t="s">
        <v>140</v>
      </c>
      <c r="B54" s="80" t="s">
        <v>141</v>
      </c>
      <c r="C54" s="78">
        <v>48377869.740000002</v>
      </c>
      <c r="D54" s="81"/>
      <c r="E54" s="78">
        <v>63903629.120000005</v>
      </c>
      <c r="F54" s="84">
        <f t="shared" si="3"/>
        <v>132.09268920570707</v>
      </c>
      <c r="G54" s="84"/>
    </row>
    <row r="55" spans="1:7" ht="12.75">
      <c r="A55" s="82" t="s">
        <v>142</v>
      </c>
      <c r="B55" s="80" t="s">
        <v>242</v>
      </c>
      <c r="C55" s="78">
        <v>7354000.5300000012</v>
      </c>
      <c r="D55" s="81"/>
      <c r="E55" s="78">
        <v>7503423.0300000003</v>
      </c>
      <c r="F55" s="84">
        <f t="shared" si="3"/>
        <v>102.03185326667361</v>
      </c>
      <c r="G55" s="84"/>
    </row>
    <row r="56" spans="1:7" ht="12.75">
      <c r="A56" s="82" t="s">
        <v>143</v>
      </c>
      <c r="B56" s="80" t="s">
        <v>144</v>
      </c>
      <c r="C56" s="78">
        <v>20265564.889999997</v>
      </c>
      <c r="D56" s="81"/>
      <c r="E56" s="78">
        <v>30037598.780000001</v>
      </c>
      <c r="F56" s="84">
        <f t="shared" si="3"/>
        <v>148.21989390891341</v>
      </c>
      <c r="G56" s="84"/>
    </row>
    <row r="57" spans="1:7" ht="12.75">
      <c r="A57" s="82" t="s">
        <v>145</v>
      </c>
      <c r="B57" s="80" t="s">
        <v>146</v>
      </c>
      <c r="C57" s="78">
        <v>126053.86</v>
      </c>
      <c r="D57" s="81"/>
      <c r="E57" s="78">
        <v>259370.9</v>
      </c>
      <c r="F57" s="84">
        <f t="shared" si="3"/>
        <v>205.76196555980118</v>
      </c>
      <c r="G57" s="84"/>
    </row>
    <row r="58" spans="1:7" ht="12.75">
      <c r="A58" s="82" t="s">
        <v>147</v>
      </c>
      <c r="B58" s="80" t="s">
        <v>148</v>
      </c>
      <c r="C58" s="78">
        <v>4669201.24</v>
      </c>
      <c r="D58" s="81"/>
      <c r="E58" s="78">
        <v>5770568.4900000002</v>
      </c>
      <c r="F58" s="84">
        <f t="shared" si="3"/>
        <v>123.58791564957265</v>
      </c>
      <c r="G58" s="84"/>
    </row>
    <row r="59" spans="1:7" ht="12.75">
      <c r="A59" s="82" t="s">
        <v>149</v>
      </c>
      <c r="B59" s="80" t="s">
        <v>150</v>
      </c>
      <c r="C59" s="78">
        <v>2293679.4499999997</v>
      </c>
      <c r="D59" s="81"/>
      <c r="E59" s="78">
        <v>2253262.1699999995</v>
      </c>
      <c r="F59" s="84">
        <f t="shared" si="3"/>
        <v>98.237884548339991</v>
      </c>
      <c r="G59" s="84"/>
    </row>
    <row r="60" spans="1:7" ht="12.75">
      <c r="A60" s="82" t="s">
        <v>151</v>
      </c>
      <c r="B60" s="80" t="s">
        <v>152</v>
      </c>
      <c r="C60" s="78">
        <v>277264.63999999996</v>
      </c>
      <c r="D60" s="81"/>
      <c r="E60" s="78">
        <v>319813.7</v>
      </c>
      <c r="F60" s="84">
        <f t="shared" si="3"/>
        <v>115.34601022330149</v>
      </c>
      <c r="G60" s="84"/>
    </row>
    <row r="61" spans="1:7" ht="12.75">
      <c r="A61" s="82" t="s">
        <v>153</v>
      </c>
      <c r="B61" s="80" t="s">
        <v>154</v>
      </c>
      <c r="C61" s="78">
        <v>1113483.53</v>
      </c>
      <c r="D61" s="81"/>
      <c r="E61" s="78">
        <v>1600569.8</v>
      </c>
      <c r="F61" s="84">
        <f t="shared" si="3"/>
        <v>143.74436234364418</v>
      </c>
      <c r="G61" s="84"/>
    </row>
    <row r="62" spans="1:7" ht="12.75">
      <c r="A62" s="82" t="s">
        <v>155</v>
      </c>
      <c r="B62" s="80" t="s">
        <v>156</v>
      </c>
      <c r="C62" s="78">
        <v>108144.74</v>
      </c>
      <c r="D62" s="81"/>
      <c r="E62" s="78">
        <v>110922.56</v>
      </c>
      <c r="F62" s="84">
        <f t="shared" si="3"/>
        <v>102.56861313828117</v>
      </c>
      <c r="G62" s="84"/>
    </row>
    <row r="63" spans="1:7" ht="12.75">
      <c r="A63" s="82" t="s">
        <v>157</v>
      </c>
      <c r="B63" s="80" t="s">
        <v>158</v>
      </c>
      <c r="C63" s="78">
        <v>12170476.859999999</v>
      </c>
      <c r="D63" s="81"/>
      <c r="E63" s="78">
        <v>16048099.689999999</v>
      </c>
      <c r="F63" s="84">
        <f t="shared" si="3"/>
        <v>131.86089480802809</v>
      </c>
      <c r="G63" s="84"/>
    </row>
    <row r="64" spans="1:7" ht="12.75">
      <c r="A64" s="79" t="s">
        <v>159</v>
      </c>
      <c r="B64" s="80" t="s">
        <v>160</v>
      </c>
      <c r="C64" s="78">
        <v>629785.24</v>
      </c>
      <c r="D64" s="81"/>
      <c r="E64" s="78">
        <v>504055.99</v>
      </c>
      <c r="F64" s="84">
        <f t="shared" si="3"/>
        <v>80.036170742902769</v>
      </c>
      <c r="G64" s="84"/>
    </row>
    <row r="65" spans="1:7" ht="12.75">
      <c r="A65" s="82" t="s">
        <v>161</v>
      </c>
      <c r="B65" s="80" t="s">
        <v>160</v>
      </c>
      <c r="C65" s="78">
        <v>629785.24</v>
      </c>
      <c r="D65" s="81"/>
      <c r="E65" s="78">
        <v>504055.99</v>
      </c>
      <c r="F65" s="84">
        <f t="shared" si="3"/>
        <v>80.036170742902769</v>
      </c>
      <c r="G65" s="84"/>
    </row>
    <row r="66" spans="1:7" ht="12.75">
      <c r="A66" s="79" t="s">
        <v>162</v>
      </c>
      <c r="B66" s="80" t="s">
        <v>163</v>
      </c>
      <c r="C66" s="78">
        <v>5077861.68</v>
      </c>
      <c r="D66" s="81"/>
      <c r="E66" s="78">
        <v>6779346.9000000004</v>
      </c>
      <c r="F66" s="84">
        <f t="shared" si="3"/>
        <v>133.5079079979981</v>
      </c>
      <c r="G66" s="84"/>
    </row>
    <row r="67" spans="1:7" ht="12.75">
      <c r="A67" s="82" t="s">
        <v>164</v>
      </c>
      <c r="B67" s="80" t="s">
        <v>165</v>
      </c>
      <c r="C67" s="78">
        <v>997289.14</v>
      </c>
      <c r="D67" s="81"/>
      <c r="E67" s="78">
        <v>987515.67</v>
      </c>
      <c r="F67" s="84">
        <f t="shared" si="3"/>
        <v>99.019996347298033</v>
      </c>
      <c r="G67" s="84"/>
    </row>
    <row r="68" spans="1:7" ht="12.75">
      <c r="A68" s="82" t="s">
        <v>166</v>
      </c>
      <c r="B68" s="80" t="s">
        <v>167</v>
      </c>
      <c r="C68" s="78">
        <v>151708.82</v>
      </c>
      <c r="D68" s="81"/>
      <c r="E68" s="78">
        <v>161240.54999999999</v>
      </c>
      <c r="F68" s="84">
        <f t="shared" si="3"/>
        <v>106.2829109078826</v>
      </c>
      <c r="G68" s="84"/>
    </row>
    <row r="69" spans="1:7" ht="12.75">
      <c r="A69" s="82" t="s">
        <v>168</v>
      </c>
      <c r="B69" s="80" t="s">
        <v>169</v>
      </c>
      <c r="C69" s="78">
        <v>3260501.9299999997</v>
      </c>
      <c r="D69" s="81"/>
      <c r="E69" s="78">
        <v>4942069.59</v>
      </c>
      <c r="F69" s="84">
        <f t="shared" si="3"/>
        <v>151.57388942260189</v>
      </c>
      <c r="G69" s="84"/>
    </row>
    <row r="70" spans="1:7" ht="12.75">
      <c r="A70" s="82" t="s">
        <v>170</v>
      </c>
      <c r="B70" s="80" t="s">
        <v>171</v>
      </c>
      <c r="C70" s="78">
        <v>11498.66</v>
      </c>
      <c r="D70" s="81"/>
      <c r="E70" s="78">
        <v>16243.84</v>
      </c>
      <c r="F70" s="84">
        <f t="shared" si="3"/>
        <v>141.26724331356871</v>
      </c>
      <c r="G70" s="84"/>
    </row>
    <row r="71" spans="1:7" ht="12.75">
      <c r="A71" s="82" t="s">
        <v>172</v>
      </c>
      <c r="B71" s="80" t="s">
        <v>173</v>
      </c>
      <c r="C71" s="78">
        <v>575267.56000000006</v>
      </c>
      <c r="D71" s="81"/>
      <c r="E71" s="78">
        <v>587247.56000000006</v>
      </c>
      <c r="F71" s="84">
        <f t="shared" si="3"/>
        <v>102.08250922405566</v>
      </c>
      <c r="G71" s="84"/>
    </row>
    <row r="72" spans="1:7" ht="12.75">
      <c r="A72" s="82" t="s">
        <v>174</v>
      </c>
      <c r="B72" s="80" t="s">
        <v>163</v>
      </c>
      <c r="C72" s="78">
        <v>81595.569999999992</v>
      </c>
      <c r="D72" s="81"/>
      <c r="E72" s="78">
        <v>85029.69</v>
      </c>
      <c r="F72" s="84">
        <f t="shared" si="3"/>
        <v>104.208708879661</v>
      </c>
      <c r="G72" s="84"/>
    </row>
    <row r="73" spans="1:7" ht="12.75">
      <c r="A73" s="44" t="s">
        <v>23</v>
      </c>
      <c r="B73" s="80" t="s">
        <v>43</v>
      </c>
      <c r="C73" s="78">
        <v>904707.98</v>
      </c>
      <c r="D73" s="81">
        <v>1098799</v>
      </c>
      <c r="E73" s="78">
        <v>981637.05</v>
      </c>
      <c r="F73" s="84">
        <f t="shared" si="3"/>
        <v>108.50319348349289</v>
      </c>
      <c r="G73" s="84">
        <f t="shared" si="4"/>
        <v>89.33727187593</v>
      </c>
    </row>
    <row r="74" spans="1:7" ht="12.75">
      <c r="A74" s="79" t="s">
        <v>225</v>
      </c>
      <c r="B74" s="80" t="s">
        <v>229</v>
      </c>
      <c r="C74" s="78">
        <v>22642.65</v>
      </c>
      <c r="D74" s="81"/>
      <c r="E74" s="78">
        <v>68445.55</v>
      </c>
      <c r="F74" s="84">
        <f t="shared" si="3"/>
        <v>302.28595151185925</v>
      </c>
      <c r="G74" s="84"/>
    </row>
    <row r="75" spans="1:7" ht="25.5">
      <c r="A75" s="82" t="s">
        <v>226</v>
      </c>
      <c r="B75" s="80" t="s">
        <v>230</v>
      </c>
      <c r="C75" s="78">
        <v>22642.65</v>
      </c>
      <c r="D75" s="81"/>
      <c r="E75" s="78">
        <v>68445.55</v>
      </c>
      <c r="F75" s="84">
        <f t="shared" si="3"/>
        <v>302.28595151185925</v>
      </c>
      <c r="G75" s="84"/>
    </row>
    <row r="76" spans="1:7" ht="12.75">
      <c r="A76" s="79" t="s">
        <v>175</v>
      </c>
      <c r="B76" s="80" t="s">
        <v>176</v>
      </c>
      <c r="C76" s="78">
        <v>882065.33000000007</v>
      </c>
      <c r="D76" s="81"/>
      <c r="E76" s="78">
        <v>913191.5</v>
      </c>
      <c r="F76" s="84">
        <f t="shared" si="3"/>
        <v>103.5287828397019</v>
      </c>
      <c r="G76" s="84"/>
    </row>
    <row r="77" spans="1:7" ht="12.75">
      <c r="A77" s="82" t="s">
        <v>177</v>
      </c>
      <c r="B77" s="80" t="s">
        <v>178</v>
      </c>
      <c r="C77" s="78">
        <v>24569.839999999997</v>
      </c>
      <c r="D77" s="81"/>
      <c r="E77" s="78">
        <v>19571.900000000001</v>
      </c>
      <c r="F77" s="84">
        <f t="shared" si="3"/>
        <v>79.658231392634235</v>
      </c>
      <c r="G77" s="84"/>
    </row>
    <row r="78" spans="1:7" ht="12.75">
      <c r="A78" s="82" t="s">
        <v>179</v>
      </c>
      <c r="B78" s="80" t="s">
        <v>180</v>
      </c>
      <c r="C78" s="78">
        <v>3978.2</v>
      </c>
      <c r="D78" s="81"/>
      <c r="E78" s="78">
        <v>1773.91</v>
      </c>
      <c r="F78" s="84">
        <f t="shared" si="3"/>
        <v>44.590769694836865</v>
      </c>
      <c r="G78" s="84"/>
    </row>
    <row r="79" spans="1:7" ht="12.75">
      <c r="A79" s="82" t="s">
        <v>181</v>
      </c>
      <c r="B79" s="80" t="s">
        <v>182</v>
      </c>
      <c r="C79" s="78">
        <v>853517.29</v>
      </c>
      <c r="D79" s="81"/>
      <c r="E79" s="78">
        <v>891845.69</v>
      </c>
      <c r="F79" s="84">
        <f t="shared" si="3"/>
        <v>104.49064130850823</v>
      </c>
      <c r="G79" s="84"/>
    </row>
    <row r="80" spans="1:7" ht="25.5">
      <c r="A80" s="44" t="s">
        <v>24</v>
      </c>
      <c r="B80" s="80" t="s">
        <v>44</v>
      </c>
      <c r="C80" s="78">
        <v>1025961.0900000001</v>
      </c>
      <c r="D80" s="81">
        <v>2326000</v>
      </c>
      <c r="E80" s="78">
        <v>1330768.27</v>
      </c>
      <c r="F80" s="84">
        <f t="shared" si="3"/>
        <v>129.70942884393401</v>
      </c>
      <c r="G80" s="84">
        <f t="shared" si="4"/>
        <v>57.212737317282894</v>
      </c>
    </row>
    <row r="81" spans="1:7" ht="12.75">
      <c r="A81" s="79" t="s">
        <v>183</v>
      </c>
      <c r="B81" s="80" t="s">
        <v>184</v>
      </c>
      <c r="C81" s="78">
        <v>1025961.0900000001</v>
      </c>
      <c r="D81" s="81"/>
      <c r="E81" s="78">
        <v>1330768.27</v>
      </c>
      <c r="F81" s="84">
        <f t="shared" si="3"/>
        <v>129.70942884393401</v>
      </c>
      <c r="G81" s="84"/>
    </row>
    <row r="82" spans="1:7" ht="12.75">
      <c r="A82" s="82" t="s">
        <v>185</v>
      </c>
      <c r="B82" s="80" t="s">
        <v>186</v>
      </c>
      <c r="C82" s="78">
        <v>1025961.0900000001</v>
      </c>
      <c r="D82" s="81"/>
      <c r="E82" s="78">
        <v>1330768.27</v>
      </c>
      <c r="F82" s="84">
        <f t="shared" si="3"/>
        <v>129.70942884393401</v>
      </c>
      <c r="G82" s="84"/>
    </row>
    <row r="83" spans="1:7" ht="25.5">
      <c r="A83" s="44" t="s">
        <v>25</v>
      </c>
      <c r="B83" s="80" t="s">
        <v>243</v>
      </c>
      <c r="C83" s="78">
        <v>1968502.94</v>
      </c>
      <c r="D83" s="81">
        <v>2480300</v>
      </c>
      <c r="E83" s="78">
        <v>2222575.41</v>
      </c>
      <c r="F83" s="84">
        <f t="shared" si="3"/>
        <v>112.90688801308065</v>
      </c>
      <c r="G83" s="84">
        <f t="shared" si="4"/>
        <v>89.609136394790951</v>
      </c>
    </row>
    <row r="84" spans="1:7" ht="12.75">
      <c r="A84" s="79" t="s">
        <v>187</v>
      </c>
      <c r="B84" s="80" t="s">
        <v>188</v>
      </c>
      <c r="C84" s="78">
        <v>1968502.94</v>
      </c>
      <c r="D84" s="81"/>
      <c r="E84" s="78">
        <v>2222575.41</v>
      </c>
      <c r="F84" s="84">
        <f t="shared" si="3"/>
        <v>112.90688801308065</v>
      </c>
      <c r="G84" s="84"/>
    </row>
    <row r="85" spans="1:7" ht="12.75">
      <c r="A85" s="82" t="s">
        <v>189</v>
      </c>
      <c r="B85" s="80" t="s">
        <v>190</v>
      </c>
      <c r="C85" s="78">
        <v>1139917.21</v>
      </c>
      <c r="D85" s="81"/>
      <c r="E85" s="78">
        <v>1520980.81</v>
      </c>
      <c r="F85" s="84">
        <f t="shared" si="3"/>
        <v>133.42905929106905</v>
      </c>
      <c r="G85" s="84"/>
    </row>
    <row r="86" spans="1:7" ht="12.75">
      <c r="A86" s="82" t="s">
        <v>191</v>
      </c>
      <c r="B86" s="80" t="s">
        <v>192</v>
      </c>
      <c r="C86" s="78">
        <v>828585.73</v>
      </c>
      <c r="D86" s="81"/>
      <c r="E86" s="78">
        <v>701455.04</v>
      </c>
      <c r="F86" s="84">
        <f t="shared" si="3"/>
        <v>84.656905689167488</v>
      </c>
      <c r="G86" s="84"/>
    </row>
    <row r="87" spans="1:7" ht="12.75">
      <c r="A87" s="82" t="s">
        <v>244</v>
      </c>
      <c r="B87" s="80" t="s">
        <v>245</v>
      </c>
      <c r="C87" s="78"/>
      <c r="D87" s="81"/>
      <c r="E87" s="78">
        <v>139.56</v>
      </c>
      <c r="F87" s="84"/>
      <c r="G87" s="84"/>
    </row>
    <row r="88" spans="1:7" ht="12.75">
      <c r="A88" s="43" t="s">
        <v>0</v>
      </c>
      <c r="B88" s="83" t="s">
        <v>45</v>
      </c>
      <c r="C88" s="84">
        <v>146040722.27000001</v>
      </c>
      <c r="D88" s="85">
        <v>593133669</v>
      </c>
      <c r="E88" s="84">
        <v>78008495.819999993</v>
      </c>
      <c r="F88" s="84">
        <f t="shared" si="3"/>
        <v>53.415577934336646</v>
      </c>
      <c r="G88" s="84">
        <f t="shared" si="4"/>
        <v>13.151925088238414</v>
      </c>
    </row>
    <row r="89" spans="1:7" ht="12.75">
      <c r="A89" s="44" t="s">
        <v>26</v>
      </c>
      <c r="B89" s="80" t="s">
        <v>46</v>
      </c>
      <c r="C89" s="78">
        <v>477445.25</v>
      </c>
      <c r="D89" s="81">
        <v>1362242</v>
      </c>
      <c r="E89" s="78"/>
      <c r="F89" s="84">
        <f t="shared" si="3"/>
        <v>0</v>
      </c>
      <c r="G89" s="84">
        <f t="shared" si="4"/>
        <v>0</v>
      </c>
    </row>
    <row r="90" spans="1:7" ht="12.75">
      <c r="A90" s="79" t="s">
        <v>193</v>
      </c>
      <c r="B90" s="80" t="s">
        <v>194</v>
      </c>
      <c r="C90" s="78">
        <v>477445.25</v>
      </c>
      <c r="D90" s="81"/>
      <c r="E90" s="78"/>
      <c r="F90" s="84">
        <f t="shared" si="3"/>
        <v>0</v>
      </c>
      <c r="G90" s="84"/>
    </row>
    <row r="91" spans="1:7" ht="12.75">
      <c r="A91" s="82" t="s">
        <v>195</v>
      </c>
      <c r="B91" s="80" t="s">
        <v>196</v>
      </c>
      <c r="C91" s="78">
        <v>477445.25</v>
      </c>
      <c r="D91" s="81"/>
      <c r="E91" s="78"/>
      <c r="F91" s="84">
        <f t="shared" si="3"/>
        <v>0</v>
      </c>
      <c r="G91" s="84"/>
    </row>
    <row r="92" spans="1:7" ht="12.75">
      <c r="A92" s="44" t="s">
        <v>27</v>
      </c>
      <c r="B92" s="80" t="s">
        <v>47</v>
      </c>
      <c r="C92" s="78">
        <v>145563277.02000001</v>
      </c>
      <c r="D92" s="81">
        <v>590571427</v>
      </c>
      <c r="E92" s="78">
        <v>77267842.069999993</v>
      </c>
      <c r="F92" s="84">
        <f t="shared" si="3"/>
        <v>53.081961090628369</v>
      </c>
      <c r="G92" s="84">
        <f t="shared" si="4"/>
        <v>13.083572712365577</v>
      </c>
    </row>
    <row r="93" spans="1:7" ht="12.75">
      <c r="A93" s="79" t="s">
        <v>197</v>
      </c>
      <c r="B93" s="80" t="s">
        <v>198</v>
      </c>
      <c r="C93" s="78">
        <v>23008014.879999999</v>
      </c>
      <c r="D93" s="81"/>
      <c r="E93" s="78">
        <v>3670005.13</v>
      </c>
      <c r="F93" s="84">
        <f t="shared" ref="F93:F107" si="5">E93/C93*100</f>
        <v>15.950985554995434</v>
      </c>
      <c r="G93" s="84"/>
    </row>
    <row r="94" spans="1:7" ht="12.75">
      <c r="A94" s="82" t="s">
        <v>199</v>
      </c>
      <c r="B94" s="80" t="s">
        <v>98</v>
      </c>
      <c r="C94" s="78">
        <v>69195.5</v>
      </c>
      <c r="D94" s="81"/>
      <c r="E94" s="78">
        <v>363217.13</v>
      </c>
      <c r="F94" s="84">
        <f t="shared" si="5"/>
        <v>524.91438027039328</v>
      </c>
      <c r="G94" s="84"/>
    </row>
    <row r="95" spans="1:7" ht="12.75">
      <c r="A95" s="82" t="s">
        <v>200</v>
      </c>
      <c r="B95" s="80" t="s">
        <v>201</v>
      </c>
      <c r="C95" s="78">
        <v>22831165.75</v>
      </c>
      <c r="D95" s="81"/>
      <c r="E95" s="78">
        <v>2764749.07</v>
      </c>
      <c r="F95" s="84">
        <f t="shared" si="5"/>
        <v>12.109539654145781</v>
      </c>
      <c r="G95" s="84"/>
    </row>
    <row r="96" spans="1:7" ht="12.75">
      <c r="A96" s="82" t="s">
        <v>202</v>
      </c>
      <c r="B96" s="80" t="s">
        <v>203</v>
      </c>
      <c r="C96" s="78">
        <v>107653.63</v>
      </c>
      <c r="D96" s="81"/>
      <c r="E96" s="78">
        <v>542038.93000000005</v>
      </c>
      <c r="F96" s="84">
        <f t="shared" si="5"/>
        <v>503.50269656489991</v>
      </c>
      <c r="G96" s="84"/>
    </row>
    <row r="97" spans="1:7" ht="12.75">
      <c r="A97" s="82" t="s">
        <v>204</v>
      </c>
      <c r="B97" s="80" t="s">
        <v>205</v>
      </c>
      <c r="C97" s="78">
        <v>122485171.21000001</v>
      </c>
      <c r="D97" s="81"/>
      <c r="E97" s="78">
        <v>73199641.909999996</v>
      </c>
      <c r="F97" s="84">
        <f t="shared" si="5"/>
        <v>59.762043998370793</v>
      </c>
      <c r="G97" s="84"/>
    </row>
    <row r="98" spans="1:7" ht="12.75">
      <c r="A98" s="82" t="s">
        <v>206</v>
      </c>
      <c r="B98" s="80" t="s">
        <v>207</v>
      </c>
      <c r="C98" s="78">
        <v>487639.56</v>
      </c>
      <c r="D98" s="81"/>
      <c r="E98" s="78">
        <v>763733.77</v>
      </c>
      <c r="F98" s="84">
        <f t="shared" si="5"/>
        <v>156.61850117328464</v>
      </c>
      <c r="G98" s="84"/>
    </row>
    <row r="99" spans="1:7" ht="12.75">
      <c r="A99" s="82" t="s">
        <v>208</v>
      </c>
      <c r="B99" s="80" t="s">
        <v>209</v>
      </c>
      <c r="C99" s="78">
        <v>24845.05</v>
      </c>
      <c r="D99" s="81"/>
      <c r="E99" s="78">
        <v>129071.65</v>
      </c>
      <c r="F99" s="84">
        <f t="shared" si="5"/>
        <v>519.50650129502651</v>
      </c>
      <c r="G99" s="84"/>
    </row>
    <row r="100" spans="1:7" ht="12.75">
      <c r="A100" s="82" t="s">
        <v>210</v>
      </c>
      <c r="B100" s="80" t="s">
        <v>211</v>
      </c>
      <c r="C100" s="78">
        <v>73372.75</v>
      </c>
      <c r="D100" s="81"/>
      <c r="E100" s="78"/>
      <c r="F100" s="84">
        <f t="shared" si="5"/>
        <v>0</v>
      </c>
      <c r="G100" s="84"/>
    </row>
    <row r="101" spans="1:7" ht="12.75">
      <c r="A101" s="82" t="s">
        <v>212</v>
      </c>
      <c r="B101" s="80" t="s">
        <v>213</v>
      </c>
      <c r="C101" s="78">
        <v>0</v>
      </c>
      <c r="D101" s="81"/>
      <c r="E101" s="78">
        <v>129029.79</v>
      </c>
      <c r="F101" s="84"/>
      <c r="G101" s="84"/>
    </row>
    <row r="102" spans="1:7" ht="12.75">
      <c r="A102" s="82" t="s">
        <v>214</v>
      </c>
      <c r="B102" s="80" t="s">
        <v>246</v>
      </c>
      <c r="C102" s="78">
        <v>15062.5</v>
      </c>
      <c r="D102" s="81"/>
      <c r="E102" s="78">
        <v>370179.69</v>
      </c>
      <c r="F102" s="84">
        <f t="shared" si="5"/>
        <v>2457.6244979253111</v>
      </c>
      <c r="G102" s="84"/>
    </row>
    <row r="103" spans="1:7" ht="12.75">
      <c r="A103" s="82" t="s">
        <v>215</v>
      </c>
      <c r="B103" s="80" t="s">
        <v>216</v>
      </c>
      <c r="C103" s="78">
        <v>8719.82</v>
      </c>
      <c r="D103" s="81"/>
      <c r="E103" s="78"/>
      <c r="F103" s="84">
        <f t="shared" si="5"/>
        <v>0</v>
      </c>
      <c r="G103" s="84"/>
    </row>
    <row r="104" spans="1:7" ht="12.75">
      <c r="A104" s="82" t="s">
        <v>247</v>
      </c>
      <c r="B104" s="80" t="s">
        <v>248</v>
      </c>
      <c r="C104" s="78"/>
      <c r="D104" s="81"/>
      <c r="E104" s="78">
        <v>22508.63</v>
      </c>
      <c r="F104" s="84"/>
      <c r="G104" s="84"/>
    </row>
    <row r="105" spans="1:7" ht="12.75">
      <c r="A105" s="82" t="s">
        <v>217</v>
      </c>
      <c r="B105" s="80" t="s">
        <v>218</v>
      </c>
      <c r="C105" s="78">
        <v>121875531.53</v>
      </c>
      <c r="D105" s="81"/>
      <c r="E105" s="78">
        <v>71785118.379999995</v>
      </c>
      <c r="F105" s="84">
        <f t="shared" si="5"/>
        <v>58.900353072371949</v>
      </c>
      <c r="G105" s="84"/>
    </row>
    <row r="106" spans="1:7" ht="12.75">
      <c r="A106" s="79" t="s">
        <v>219</v>
      </c>
      <c r="B106" s="80" t="s">
        <v>220</v>
      </c>
      <c r="C106" s="78">
        <v>70090.929999999993</v>
      </c>
      <c r="D106" s="81"/>
      <c r="E106" s="78">
        <v>398195.03</v>
      </c>
      <c r="F106" s="84">
        <f t="shared" si="5"/>
        <v>568.11206528433866</v>
      </c>
      <c r="G106" s="84"/>
    </row>
    <row r="107" spans="1:7" ht="12.75">
      <c r="A107" s="82" t="s">
        <v>221</v>
      </c>
      <c r="B107" s="80" t="s">
        <v>222</v>
      </c>
      <c r="C107" s="78">
        <v>70090.929999999993</v>
      </c>
      <c r="D107" s="81"/>
      <c r="E107" s="78">
        <v>398195.03</v>
      </c>
      <c r="F107" s="84">
        <f t="shared" si="5"/>
        <v>568.11206528433866</v>
      </c>
      <c r="G107" s="84"/>
    </row>
    <row r="108" spans="1:7" ht="12.75">
      <c r="A108" s="44" t="s">
        <v>249</v>
      </c>
      <c r="B108" s="80" t="s">
        <v>250</v>
      </c>
      <c r="C108" s="78"/>
      <c r="D108" s="81">
        <v>1200000</v>
      </c>
      <c r="E108" s="78">
        <v>740653.75</v>
      </c>
      <c r="F108" s="84"/>
      <c r="G108" s="84">
        <f t="shared" ref="G108" si="6">E108/D108*100</f>
        <v>61.721145833333338</v>
      </c>
    </row>
    <row r="109" spans="1:7" ht="12.75">
      <c r="A109" s="79" t="s">
        <v>251</v>
      </c>
      <c r="B109" s="80" t="s">
        <v>252</v>
      </c>
      <c r="C109" s="78"/>
      <c r="D109" s="81"/>
      <c r="E109" s="78">
        <v>740653.75</v>
      </c>
      <c r="F109" s="84"/>
      <c r="G109" s="84"/>
    </row>
    <row r="110" spans="1:7" ht="12.75">
      <c r="A110" s="82" t="s">
        <v>253</v>
      </c>
      <c r="B110" s="80" t="s">
        <v>252</v>
      </c>
      <c r="C110" s="78"/>
      <c r="D110" s="81"/>
      <c r="E110" s="78">
        <v>740653.75</v>
      </c>
      <c r="F110" s="84"/>
      <c r="G110" s="84"/>
    </row>
  </sheetData>
  <mergeCells count="2">
    <mergeCell ref="A7:B7"/>
    <mergeCell ref="A8:B8"/>
  </mergeCells>
  <printOptions horizontalCentered="1"/>
  <pageMargins left="0.35433070866141736" right="0.35433070866141736" top="0.43" bottom="0.4" header="0.23622047244094491" footer="0.23622047244094491"/>
  <pageSetup paperSize="9" orientation="landscape" r:id="rId1"/>
  <headerFooter>
    <oddHeader>&amp;L&amp;"Times New Roman,Regular"Glava 03005 Ministarstvo obrane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B1" zoomScaleNormal="100" workbookViewId="0">
      <selection activeCell="L17" sqref="L17"/>
    </sheetView>
  </sheetViews>
  <sheetFormatPr defaultRowHeight="11.25"/>
  <cols>
    <col min="1" max="1" width="12.6640625" style="2" customWidth="1"/>
    <col min="2" max="2" width="56.33203125" style="14" customWidth="1"/>
    <col min="3" max="3" width="18.83203125" style="3" customWidth="1"/>
    <col min="4" max="5" width="18.83203125" style="4" customWidth="1"/>
    <col min="6" max="7" width="15.5" style="4" customWidth="1"/>
    <col min="8" max="16384" width="9.33203125" style="2"/>
  </cols>
  <sheetData>
    <row r="1" spans="1:7" s="45" customFormat="1" ht="15.75">
      <c r="A1" s="37" t="s">
        <v>76</v>
      </c>
      <c r="B1" s="38"/>
      <c r="C1" s="19"/>
      <c r="D1" s="40"/>
      <c r="E1" s="40"/>
      <c r="F1" s="40"/>
      <c r="G1" s="40"/>
    </row>
    <row r="3" spans="1:7" s="8" customFormat="1" ht="60.75" customHeight="1">
      <c r="A3" s="99" t="s">
        <v>35</v>
      </c>
      <c r="B3" s="99"/>
      <c r="C3" s="17" t="s">
        <v>236</v>
      </c>
      <c r="D3" s="17" t="s">
        <v>234</v>
      </c>
      <c r="E3" s="17" t="s">
        <v>235</v>
      </c>
      <c r="F3" s="17" t="s">
        <v>73</v>
      </c>
      <c r="G3" s="17" t="s">
        <v>73</v>
      </c>
    </row>
    <row r="4" spans="1:7" s="1" customFormat="1">
      <c r="A4" s="100">
        <v>1</v>
      </c>
      <c r="B4" s="100"/>
      <c r="C4" s="18">
        <v>2</v>
      </c>
      <c r="D4" s="18">
        <v>3</v>
      </c>
      <c r="E4" s="18">
        <v>4</v>
      </c>
      <c r="F4" s="18" t="s">
        <v>223</v>
      </c>
      <c r="G4" s="18" t="s">
        <v>224</v>
      </c>
    </row>
    <row r="5" spans="1:7" s="6" customFormat="1" ht="15">
      <c r="A5" s="89"/>
      <c r="B5" s="90" t="s">
        <v>36</v>
      </c>
      <c r="C5" s="84">
        <v>496997321.05000031</v>
      </c>
      <c r="D5" s="85">
        <v>1350497040</v>
      </c>
      <c r="E5" s="84">
        <v>478921809.83999997</v>
      </c>
      <c r="F5" s="84">
        <f t="shared" ref="F5" si="0">E5/C5*100</f>
        <v>96.363056611288684</v>
      </c>
      <c r="G5" s="84">
        <f>E5/D5*100</f>
        <v>35.462633064342</v>
      </c>
    </row>
    <row r="6" spans="1:7" s="7" customFormat="1" ht="14.25">
      <c r="A6" s="43" t="s">
        <v>28</v>
      </c>
      <c r="B6" s="90" t="s">
        <v>49</v>
      </c>
      <c r="C6" s="84">
        <v>495826916.14000034</v>
      </c>
      <c r="D6" s="85">
        <v>1347813340</v>
      </c>
      <c r="E6" s="84">
        <v>476386072.69</v>
      </c>
      <c r="F6" s="84">
        <f t="shared" ref="F6:F22" si="1">E6/C6*100</f>
        <v>96.079106878394825</v>
      </c>
      <c r="G6" s="84">
        <f t="shared" ref="G6:G27" si="2">E6/D6*100</f>
        <v>35.345107408567422</v>
      </c>
    </row>
    <row r="7" spans="1:7" s="6" customFormat="1" ht="15">
      <c r="A7" s="44" t="s">
        <v>30</v>
      </c>
      <c r="B7" s="80" t="s">
        <v>49</v>
      </c>
      <c r="C7" s="78">
        <v>495826916.14000034</v>
      </c>
      <c r="D7" s="81">
        <v>1347813340</v>
      </c>
      <c r="E7" s="78">
        <v>476386072.69</v>
      </c>
      <c r="F7" s="84">
        <f t="shared" si="1"/>
        <v>96.079106878394825</v>
      </c>
      <c r="G7" s="84">
        <f t="shared" si="2"/>
        <v>35.345107408567422</v>
      </c>
    </row>
    <row r="8" spans="1:7" s="7" customFormat="1" ht="14.25">
      <c r="A8" s="43" t="s">
        <v>1</v>
      </c>
      <c r="B8" s="90" t="s">
        <v>50</v>
      </c>
      <c r="C8" s="84">
        <v>109571.26999999999</v>
      </c>
      <c r="D8" s="85">
        <v>230000</v>
      </c>
      <c r="E8" s="84">
        <v>87815.58</v>
      </c>
      <c r="F8" s="84">
        <f t="shared" si="1"/>
        <v>80.144713116859933</v>
      </c>
      <c r="G8" s="84">
        <f t="shared" si="2"/>
        <v>38.18068695652174</v>
      </c>
    </row>
    <row r="9" spans="1:7" s="6" customFormat="1" ht="15">
      <c r="A9" s="44" t="s">
        <v>21</v>
      </c>
      <c r="B9" s="80" t="s">
        <v>50</v>
      </c>
      <c r="C9" s="78">
        <v>109571.26999999999</v>
      </c>
      <c r="D9" s="81">
        <v>230000</v>
      </c>
      <c r="E9" s="78">
        <v>87815.58</v>
      </c>
      <c r="F9" s="84">
        <f t="shared" si="1"/>
        <v>80.144713116859933</v>
      </c>
      <c r="G9" s="84">
        <f t="shared" si="2"/>
        <v>38.18068695652174</v>
      </c>
    </row>
    <row r="10" spans="1:7" s="7" customFormat="1" ht="14.25">
      <c r="A10" s="43" t="s">
        <v>29</v>
      </c>
      <c r="B10" s="90" t="s">
        <v>53</v>
      </c>
      <c r="C10" s="84">
        <v>444237.69</v>
      </c>
      <c r="D10" s="85">
        <v>1153700</v>
      </c>
      <c r="E10" s="84">
        <v>1970517.12</v>
      </c>
      <c r="F10" s="84">
        <f t="shared" si="1"/>
        <v>443.57270091153237</v>
      </c>
      <c r="G10" s="84">
        <f t="shared" si="2"/>
        <v>170.79978503943835</v>
      </c>
    </row>
    <row r="11" spans="1:7" s="6" customFormat="1" ht="15">
      <c r="A11" s="44" t="s">
        <v>32</v>
      </c>
      <c r="B11" s="80" t="s">
        <v>54</v>
      </c>
      <c r="C11" s="78">
        <v>430478.02</v>
      </c>
      <c r="D11" s="81">
        <v>743700</v>
      </c>
      <c r="E11" s="78">
        <v>1966373.85</v>
      </c>
      <c r="F11" s="84">
        <f t="shared" si="1"/>
        <v>456.78844415796186</v>
      </c>
      <c r="G11" s="84">
        <f t="shared" si="2"/>
        <v>264.404175070593</v>
      </c>
    </row>
    <row r="12" spans="1:7" s="6" customFormat="1" ht="15">
      <c r="A12" s="44" t="s">
        <v>33</v>
      </c>
      <c r="B12" s="80" t="s">
        <v>55</v>
      </c>
      <c r="C12" s="78">
        <v>13759.67</v>
      </c>
      <c r="D12" s="81">
        <v>410000</v>
      </c>
      <c r="E12" s="78">
        <v>4143.2700000000004</v>
      </c>
      <c r="F12" s="84">
        <f t="shared" si="1"/>
        <v>30.11169599270913</v>
      </c>
      <c r="G12" s="84">
        <f t="shared" si="2"/>
        <v>1.0105536585365855</v>
      </c>
    </row>
    <row r="13" spans="1:7" s="7" customFormat="1" ht="25.5">
      <c r="A13" s="43" t="s">
        <v>2</v>
      </c>
      <c r="B13" s="90" t="s">
        <v>56</v>
      </c>
      <c r="C13" s="84">
        <v>616595.94999999995</v>
      </c>
      <c r="D13" s="85">
        <v>1300000</v>
      </c>
      <c r="E13" s="84">
        <v>477404.45</v>
      </c>
      <c r="F13" s="84">
        <f t="shared" si="1"/>
        <v>77.425816695682158</v>
      </c>
      <c r="G13" s="84">
        <f t="shared" si="2"/>
        <v>36.723419230769231</v>
      </c>
    </row>
    <row r="14" spans="1:7" s="6" customFormat="1" ht="25.5">
      <c r="A14" s="44" t="s">
        <v>34</v>
      </c>
      <c r="B14" s="80" t="s">
        <v>56</v>
      </c>
      <c r="C14" s="78">
        <v>616595.94999999995</v>
      </c>
      <c r="D14" s="81">
        <v>1300000</v>
      </c>
      <c r="E14" s="78">
        <v>477404.45</v>
      </c>
      <c r="F14" s="84">
        <f t="shared" si="1"/>
        <v>77.425816695682158</v>
      </c>
      <c r="G14" s="84">
        <f t="shared" si="2"/>
        <v>36.723419230769231</v>
      </c>
    </row>
    <row r="15" spans="1:7" s="7" customFormat="1" ht="14.25">
      <c r="A15" s="46"/>
      <c r="B15" s="91"/>
      <c r="C15" s="78"/>
      <c r="D15" s="81"/>
      <c r="E15" s="78"/>
      <c r="F15" s="84"/>
      <c r="G15" s="84"/>
    </row>
    <row r="16" spans="1:7" s="6" customFormat="1" ht="15">
      <c r="A16" s="43"/>
      <c r="B16" s="83" t="s">
        <v>39</v>
      </c>
      <c r="C16" s="84">
        <v>495888830.11000037</v>
      </c>
      <c r="D16" s="85">
        <v>1499297040</v>
      </c>
      <c r="E16" s="84">
        <v>476396575.66000032</v>
      </c>
      <c r="F16" s="84">
        <f t="shared" si="1"/>
        <v>96.069228975035358</v>
      </c>
      <c r="G16" s="84">
        <f t="shared" si="2"/>
        <v>31.774662588542185</v>
      </c>
    </row>
    <row r="17" spans="1:7" s="6" customFormat="1" ht="15">
      <c r="A17" s="43" t="s">
        <v>28</v>
      </c>
      <c r="B17" s="83" t="s">
        <v>49</v>
      </c>
      <c r="C17" s="84">
        <v>495826916.14000034</v>
      </c>
      <c r="D17" s="85">
        <v>1347813340</v>
      </c>
      <c r="E17" s="84">
        <v>476386072.6900003</v>
      </c>
      <c r="F17" s="84">
        <f t="shared" si="1"/>
        <v>96.079106878394882</v>
      </c>
      <c r="G17" s="84">
        <f t="shared" si="2"/>
        <v>35.345107408567443</v>
      </c>
    </row>
    <row r="18" spans="1:7" s="7" customFormat="1" ht="14.25">
      <c r="A18" s="44" t="s">
        <v>30</v>
      </c>
      <c r="B18" s="80" t="s">
        <v>49</v>
      </c>
      <c r="C18" s="78">
        <v>495826916.14000034</v>
      </c>
      <c r="D18" s="81">
        <v>1347813340</v>
      </c>
      <c r="E18" s="78">
        <v>476386072.6900003</v>
      </c>
      <c r="F18" s="84">
        <f t="shared" si="1"/>
        <v>96.079106878394882</v>
      </c>
      <c r="G18" s="84">
        <f t="shared" si="2"/>
        <v>35.345107408567443</v>
      </c>
    </row>
    <row r="19" spans="1:7" s="7" customFormat="1" ht="14.25">
      <c r="A19" s="43" t="s">
        <v>1</v>
      </c>
      <c r="B19" s="83" t="s">
        <v>50</v>
      </c>
      <c r="C19" s="84">
        <v>39438.97</v>
      </c>
      <c r="D19" s="85">
        <v>480000</v>
      </c>
      <c r="E19" s="84"/>
      <c r="F19" s="84">
        <f t="shared" si="1"/>
        <v>0</v>
      </c>
      <c r="G19" s="84">
        <f t="shared" si="2"/>
        <v>0</v>
      </c>
    </row>
    <row r="20" spans="1:7" s="6" customFormat="1" ht="12.75" customHeight="1">
      <c r="A20" s="44" t="s">
        <v>21</v>
      </c>
      <c r="B20" s="80" t="s">
        <v>50</v>
      </c>
      <c r="C20" s="78">
        <v>39438.97</v>
      </c>
      <c r="D20" s="81">
        <v>480000</v>
      </c>
      <c r="E20" s="78"/>
      <c r="F20" s="84">
        <f t="shared" si="1"/>
        <v>0</v>
      </c>
      <c r="G20" s="84">
        <f t="shared" si="2"/>
        <v>0</v>
      </c>
    </row>
    <row r="21" spans="1:7" s="7" customFormat="1" ht="16.5" customHeight="1">
      <c r="A21" s="92" t="s">
        <v>0</v>
      </c>
      <c r="B21" s="93" t="s">
        <v>51</v>
      </c>
      <c r="C21" s="95">
        <v>22475</v>
      </c>
      <c r="D21" s="94">
        <v>1300000</v>
      </c>
      <c r="E21" s="95"/>
      <c r="F21" s="84">
        <f t="shared" si="1"/>
        <v>0</v>
      </c>
      <c r="G21" s="84">
        <f t="shared" si="2"/>
        <v>0</v>
      </c>
    </row>
    <row r="22" spans="1:7" s="6" customFormat="1" ht="15">
      <c r="A22" s="44" t="s">
        <v>31</v>
      </c>
      <c r="B22" s="80" t="s">
        <v>52</v>
      </c>
      <c r="C22" s="78">
        <v>22475</v>
      </c>
      <c r="D22" s="81">
        <v>1300000</v>
      </c>
      <c r="E22" s="78"/>
      <c r="F22" s="84">
        <f t="shared" si="1"/>
        <v>0</v>
      </c>
      <c r="G22" s="84">
        <f t="shared" si="2"/>
        <v>0</v>
      </c>
    </row>
    <row r="23" spans="1:7" s="6" customFormat="1" ht="15">
      <c r="A23" s="43" t="s">
        <v>29</v>
      </c>
      <c r="B23" s="83" t="s">
        <v>53</v>
      </c>
      <c r="C23" s="84"/>
      <c r="D23" s="85">
        <v>146253700</v>
      </c>
      <c r="E23" s="84">
        <v>10502.97</v>
      </c>
      <c r="F23" s="84"/>
      <c r="G23" s="84">
        <f t="shared" si="2"/>
        <v>7.1813362670482862E-3</v>
      </c>
    </row>
    <row r="24" spans="1:7" s="6" customFormat="1" ht="15">
      <c r="A24" s="44" t="s">
        <v>32</v>
      </c>
      <c r="B24" s="80" t="s">
        <v>54</v>
      </c>
      <c r="C24" s="78"/>
      <c r="D24" s="81">
        <v>1043700</v>
      </c>
      <c r="E24" s="78"/>
      <c r="F24" s="84"/>
      <c r="G24" s="84">
        <f t="shared" si="2"/>
        <v>0</v>
      </c>
    </row>
    <row r="25" spans="1:7" s="6" customFormat="1" ht="15">
      <c r="A25" s="44" t="s">
        <v>33</v>
      </c>
      <c r="B25" s="80" t="s">
        <v>55</v>
      </c>
      <c r="C25" s="78"/>
      <c r="D25" s="81">
        <v>145210000</v>
      </c>
      <c r="E25" s="78">
        <v>10502.97</v>
      </c>
      <c r="F25" s="84"/>
      <c r="G25" s="84">
        <f t="shared" si="2"/>
        <v>7.2329522760140475E-3</v>
      </c>
    </row>
    <row r="26" spans="1:7" ht="25.5">
      <c r="A26" s="43" t="s">
        <v>2</v>
      </c>
      <c r="B26" s="83" t="s">
        <v>56</v>
      </c>
      <c r="C26" s="84"/>
      <c r="D26" s="85">
        <v>3450000</v>
      </c>
      <c r="E26" s="84"/>
      <c r="F26" s="84"/>
      <c r="G26" s="84">
        <f t="shared" si="2"/>
        <v>0</v>
      </c>
    </row>
    <row r="27" spans="1:7" ht="25.5">
      <c r="A27" s="44" t="s">
        <v>34</v>
      </c>
      <c r="B27" s="80" t="s">
        <v>56</v>
      </c>
      <c r="C27" s="78"/>
      <c r="D27" s="81">
        <v>3450000</v>
      </c>
      <c r="E27" s="78"/>
      <c r="F27" s="84"/>
      <c r="G27" s="84">
        <f t="shared" si="2"/>
        <v>0</v>
      </c>
    </row>
  </sheetData>
  <mergeCells count="2">
    <mergeCell ref="A3:B3"/>
    <mergeCell ref="A4:B4"/>
  </mergeCells>
  <printOptions horizontalCentered="1"/>
  <pageMargins left="0.35433070866141736" right="0.35433070866141736" top="0.43" bottom="0.4" header="0.23622047244094491" footer="0.23622047244094491"/>
  <pageSetup paperSize="9" orientation="landscape" r:id="rId1"/>
  <headerFooter>
    <oddHeader>&amp;L&amp;"Times New Roman,Regular"Glava 03005 Ministarstvo obrane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B1" zoomScaleNormal="100" workbookViewId="0">
      <selection activeCell="L17" sqref="L17"/>
    </sheetView>
  </sheetViews>
  <sheetFormatPr defaultRowHeight="11.25"/>
  <cols>
    <col min="1" max="1" width="12.5" style="3" customWidth="1"/>
    <col min="2" max="2" width="56.6640625" style="3" customWidth="1"/>
    <col min="3" max="3" width="18.83203125" style="3" customWidth="1"/>
    <col min="4" max="5" width="18.83203125" style="15" customWidth="1"/>
    <col min="6" max="7" width="14.5" style="15" customWidth="1"/>
    <col min="8" max="16384" width="9.33203125" style="3"/>
  </cols>
  <sheetData>
    <row r="1" spans="1:7" s="48" customFormat="1" ht="15.75">
      <c r="A1" s="19" t="s">
        <v>77</v>
      </c>
      <c r="B1" s="19"/>
      <c r="C1" s="19"/>
      <c r="D1" s="47"/>
      <c r="E1" s="47"/>
      <c r="F1" s="47"/>
      <c r="G1" s="47"/>
    </row>
    <row r="3" spans="1:7" s="11" customFormat="1" ht="62.25" customHeight="1">
      <c r="A3" s="99" t="s">
        <v>35</v>
      </c>
      <c r="B3" s="99"/>
      <c r="C3" s="17" t="s">
        <v>236</v>
      </c>
      <c r="D3" s="17" t="s">
        <v>234</v>
      </c>
      <c r="E3" s="17" t="s">
        <v>235</v>
      </c>
      <c r="F3" s="17" t="s">
        <v>73</v>
      </c>
      <c r="G3" s="17" t="s">
        <v>73</v>
      </c>
    </row>
    <row r="4" spans="1:7" s="10" customFormat="1">
      <c r="A4" s="100">
        <v>1</v>
      </c>
      <c r="B4" s="100"/>
      <c r="C4" s="18">
        <v>2</v>
      </c>
      <c r="D4" s="18">
        <v>3</v>
      </c>
      <c r="E4" s="18">
        <v>4</v>
      </c>
      <c r="F4" s="18" t="s">
        <v>223</v>
      </c>
      <c r="G4" s="18" t="s">
        <v>224</v>
      </c>
    </row>
    <row r="5" spans="1:7" s="6" customFormat="1" ht="15">
      <c r="A5" s="42"/>
      <c r="B5" s="42" t="s">
        <v>39</v>
      </c>
      <c r="C5" s="84">
        <v>495888830.11000001</v>
      </c>
      <c r="D5" s="85">
        <v>1499297040</v>
      </c>
      <c r="E5" s="84">
        <v>476396575.66000021</v>
      </c>
      <c r="F5" s="84">
        <f>E5/C5*100</f>
        <v>96.069228975035401</v>
      </c>
      <c r="G5" s="84">
        <f>E5/D5*100</f>
        <v>31.774662588542174</v>
      </c>
    </row>
    <row r="6" spans="1:7" s="7" customFormat="1" ht="14.25">
      <c r="A6" s="43" t="s">
        <v>57</v>
      </c>
      <c r="B6" s="42" t="s">
        <v>58</v>
      </c>
      <c r="C6" s="84">
        <v>495888830.11000001</v>
      </c>
      <c r="D6" s="85">
        <v>1499297040</v>
      </c>
      <c r="E6" s="84">
        <v>476396575.66000021</v>
      </c>
      <c r="F6" s="84">
        <f>E6/C6*100</f>
        <v>96.069228975035401</v>
      </c>
      <c r="G6" s="84">
        <f t="shared" ref="G6:G8" si="0">E6/D6*100</f>
        <v>31.774662588542174</v>
      </c>
    </row>
    <row r="7" spans="1:7" s="6" customFormat="1" ht="15">
      <c r="A7" s="44" t="s">
        <v>61</v>
      </c>
      <c r="B7" s="46" t="s">
        <v>59</v>
      </c>
      <c r="C7" s="78">
        <v>484361149.56999999</v>
      </c>
      <c r="D7" s="81">
        <v>1474395110</v>
      </c>
      <c r="E7" s="78">
        <v>465666189.7900002</v>
      </c>
      <c r="F7" s="78">
        <f>E7/C7*100</f>
        <v>96.140285033885036</v>
      </c>
      <c r="G7" s="78">
        <f t="shared" si="0"/>
        <v>31.583541388034053</v>
      </c>
    </row>
    <row r="8" spans="1:7" s="6" customFormat="1" ht="15">
      <c r="A8" s="44" t="s">
        <v>62</v>
      </c>
      <c r="B8" s="46" t="s">
        <v>60</v>
      </c>
      <c r="C8" s="78">
        <v>11527680.539999999</v>
      </c>
      <c r="D8" s="81">
        <v>24901930</v>
      </c>
      <c r="E8" s="78">
        <v>10730385.869999999</v>
      </c>
      <c r="F8" s="78">
        <f>E8/C8*100</f>
        <v>93.083650546756047</v>
      </c>
      <c r="G8" s="78">
        <f t="shared" si="0"/>
        <v>43.09057920410185</v>
      </c>
    </row>
    <row r="12" spans="1:7">
      <c r="C12" s="96"/>
    </row>
    <row r="29" spans="1:6" ht="6.75" customHeight="1"/>
    <row r="30" spans="1:6" ht="16.5" customHeight="1">
      <c r="A30" s="63"/>
      <c r="B30" s="63"/>
      <c r="C30" s="63"/>
      <c r="D30" s="64"/>
      <c r="E30" s="64"/>
      <c r="F30" s="64"/>
    </row>
  </sheetData>
  <mergeCells count="2">
    <mergeCell ref="A3:B3"/>
    <mergeCell ref="A4:B4"/>
  </mergeCells>
  <printOptions horizontalCentered="1"/>
  <pageMargins left="0.35433070866141736" right="0.35433070866141736" top="0.47244094488188981" bottom="0.42" header="0.23622047244094491" footer="0.23622047244094491"/>
  <pageSetup paperSize="9" orientation="landscape" r:id="rId1"/>
  <headerFooter>
    <oddHeader>&amp;L&amp;"Times New Roman,Regular"Glava 03005 Ministarstvo obrane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Normal="100" workbookViewId="0">
      <selection activeCell="L17" sqref="L17"/>
    </sheetView>
  </sheetViews>
  <sheetFormatPr defaultRowHeight="11.25"/>
  <cols>
    <col min="1" max="1" width="11.1640625" style="2" customWidth="1"/>
    <col min="2" max="2" width="60.33203125" style="2" customWidth="1"/>
    <col min="3" max="3" width="18.5" style="2" customWidth="1"/>
    <col min="4" max="4" width="19.83203125" style="4" customWidth="1"/>
    <col min="5" max="5" width="18.5" style="4" customWidth="1"/>
    <col min="6" max="7" width="14.5" style="4" customWidth="1"/>
    <col min="8" max="16384" width="9.33203125" style="2"/>
  </cols>
  <sheetData>
    <row r="1" spans="1:7" s="45" customFormat="1" ht="15.75">
      <c r="A1" s="37" t="s">
        <v>68</v>
      </c>
      <c r="B1" s="37"/>
      <c r="C1" s="37"/>
      <c r="D1" s="40"/>
      <c r="E1" s="40"/>
      <c r="F1" s="40"/>
      <c r="G1" s="40"/>
    </row>
    <row r="2" spans="1:7" s="51" customFormat="1">
      <c r="A2" s="49"/>
      <c r="B2" s="49"/>
      <c r="C2" s="49"/>
      <c r="D2" s="50"/>
      <c r="E2" s="50"/>
      <c r="F2" s="50"/>
      <c r="G2" s="50"/>
    </row>
    <row r="3" spans="1:7" s="45" customFormat="1" ht="15.75">
      <c r="A3" s="37" t="s">
        <v>78</v>
      </c>
      <c r="B3" s="37"/>
      <c r="C3" s="37"/>
      <c r="D3" s="40"/>
      <c r="E3" s="40"/>
      <c r="F3" s="40"/>
      <c r="G3" s="40"/>
    </row>
    <row r="4" spans="1:7" s="51" customFormat="1">
      <c r="A4" s="49"/>
      <c r="B4" s="49"/>
      <c r="C4" s="49"/>
      <c r="D4" s="50"/>
      <c r="E4" s="50"/>
      <c r="F4" s="50"/>
      <c r="G4" s="50"/>
    </row>
    <row r="5" spans="1:7" s="45" customFormat="1" ht="15.75">
      <c r="A5" s="37" t="s">
        <v>79</v>
      </c>
      <c r="B5" s="37"/>
      <c r="C5" s="37"/>
      <c r="D5" s="40"/>
      <c r="E5" s="40"/>
      <c r="F5" s="40"/>
      <c r="G5" s="40"/>
    </row>
    <row r="7" spans="1:7" s="8" customFormat="1" ht="61.5" customHeight="1">
      <c r="A7" s="99" t="s">
        <v>35</v>
      </c>
      <c r="B7" s="99"/>
      <c r="C7" s="17" t="s">
        <v>236</v>
      </c>
      <c r="D7" s="17" t="s">
        <v>234</v>
      </c>
      <c r="E7" s="17" t="s">
        <v>235</v>
      </c>
      <c r="F7" s="17" t="s">
        <v>73</v>
      </c>
      <c r="G7" s="17" t="s">
        <v>73</v>
      </c>
    </row>
    <row r="8" spans="1:7" s="1" customFormat="1">
      <c r="A8" s="100">
        <v>1</v>
      </c>
      <c r="B8" s="100"/>
      <c r="C8" s="18">
        <v>2</v>
      </c>
      <c r="D8" s="18">
        <v>3</v>
      </c>
      <c r="E8" s="18">
        <v>4</v>
      </c>
      <c r="F8" s="18" t="s">
        <v>223</v>
      </c>
      <c r="G8" s="18" t="s">
        <v>224</v>
      </c>
    </row>
    <row r="9" spans="1:7" s="5" customFormat="1" ht="15">
      <c r="A9" s="52" t="s">
        <v>65</v>
      </c>
      <c r="B9" s="53" t="s">
        <v>63</v>
      </c>
      <c r="C9" s="54">
        <v>0</v>
      </c>
      <c r="D9" s="55">
        <v>0</v>
      </c>
      <c r="E9" s="54">
        <v>0</v>
      </c>
      <c r="F9" s="71">
        <v>0</v>
      </c>
      <c r="G9" s="71">
        <v>0</v>
      </c>
    </row>
    <row r="10" spans="1:7" s="5" customFormat="1" ht="15">
      <c r="A10" s="67" t="s">
        <v>29</v>
      </c>
      <c r="B10" s="68" t="s">
        <v>64</v>
      </c>
      <c r="C10" s="69">
        <v>0</v>
      </c>
      <c r="D10" s="70">
        <v>0</v>
      </c>
      <c r="E10" s="69">
        <v>0</v>
      </c>
      <c r="F10" s="72">
        <v>0</v>
      </c>
      <c r="G10" s="71">
        <v>0</v>
      </c>
    </row>
    <row r="29" spans="1:6" ht="6.75" customHeight="1"/>
    <row r="30" spans="1:6" ht="16.5" customHeight="1">
      <c r="A30" s="61"/>
      <c r="B30" s="61"/>
      <c r="C30" s="61"/>
      <c r="D30" s="62"/>
      <c r="E30" s="62"/>
      <c r="F30" s="62"/>
    </row>
  </sheetData>
  <mergeCells count="2">
    <mergeCell ref="A7:B7"/>
    <mergeCell ref="A8:B8"/>
  </mergeCells>
  <printOptions horizontalCentered="1"/>
  <pageMargins left="0.35433070866141736" right="0.35433070866141736" top="0.47244094488188981" bottom="0.42" header="0.23622047244094491" footer="0.23622047244094491"/>
  <pageSetup paperSize="9" orientation="landscape" r:id="rId1"/>
  <headerFooter>
    <oddHeader>&amp;L&amp;"Times New Roman,Regular"Glava 03005 Ministarstvo obrane</oddHead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Normal="100" workbookViewId="0">
      <selection activeCell="L17" sqref="L17"/>
    </sheetView>
  </sheetViews>
  <sheetFormatPr defaultRowHeight="11.25"/>
  <cols>
    <col min="1" max="1" width="9.33203125" style="2"/>
    <col min="2" max="2" width="62" style="2" customWidth="1"/>
    <col min="3" max="3" width="18.6640625" style="2" customWidth="1"/>
    <col min="4" max="4" width="20.1640625" style="2" customWidth="1"/>
    <col min="5" max="5" width="18.6640625" style="2" customWidth="1"/>
    <col min="6" max="7" width="13.1640625" style="2" customWidth="1"/>
    <col min="8" max="16384" width="9.33203125" style="2"/>
  </cols>
  <sheetData>
    <row r="1" spans="1:7" s="45" customFormat="1" ht="15.75">
      <c r="A1" s="37" t="s">
        <v>80</v>
      </c>
      <c r="B1" s="37"/>
      <c r="C1" s="37"/>
      <c r="D1" s="37"/>
      <c r="E1" s="37"/>
      <c r="F1" s="37"/>
      <c r="G1" s="37"/>
    </row>
    <row r="2" spans="1:7" s="16" customFormat="1" ht="15.75"/>
    <row r="3" spans="1:7" s="8" customFormat="1" ht="61.5" customHeight="1">
      <c r="A3" s="99" t="s">
        <v>35</v>
      </c>
      <c r="B3" s="99"/>
      <c r="C3" s="17" t="s">
        <v>236</v>
      </c>
      <c r="D3" s="17" t="s">
        <v>234</v>
      </c>
      <c r="E3" s="17" t="s">
        <v>235</v>
      </c>
      <c r="F3" s="17" t="s">
        <v>73</v>
      </c>
      <c r="G3" s="17" t="s">
        <v>73</v>
      </c>
    </row>
    <row r="4" spans="1:7" s="1" customFormat="1">
      <c r="A4" s="100">
        <v>1</v>
      </c>
      <c r="B4" s="100"/>
      <c r="C4" s="18">
        <v>2</v>
      </c>
      <c r="D4" s="18">
        <v>3</v>
      </c>
      <c r="E4" s="18">
        <v>4</v>
      </c>
      <c r="F4" s="18" t="s">
        <v>223</v>
      </c>
      <c r="G4" s="18" t="s">
        <v>224</v>
      </c>
    </row>
    <row r="5" spans="1:7" s="5" customFormat="1" ht="15">
      <c r="A5" s="53"/>
      <c r="B5" s="53" t="s">
        <v>66</v>
      </c>
      <c r="C5" s="54">
        <v>0</v>
      </c>
      <c r="D5" s="56">
        <v>0</v>
      </c>
      <c r="E5" s="54">
        <v>0</v>
      </c>
      <c r="F5" s="54">
        <v>0</v>
      </c>
      <c r="G5" s="54">
        <v>0</v>
      </c>
    </row>
    <row r="6" spans="1:7" s="5" customFormat="1" ht="15">
      <c r="A6" s="53"/>
      <c r="B6" s="53" t="s">
        <v>67</v>
      </c>
      <c r="C6" s="54">
        <v>0</v>
      </c>
      <c r="D6" s="56">
        <v>0</v>
      </c>
      <c r="E6" s="54">
        <v>0</v>
      </c>
      <c r="F6" s="54">
        <v>0</v>
      </c>
      <c r="G6" s="54">
        <v>0</v>
      </c>
    </row>
    <row r="29" spans="1:6" ht="6.75" customHeight="1"/>
    <row r="30" spans="1:6" ht="16.5" customHeight="1">
      <c r="A30" s="61"/>
      <c r="B30" s="61"/>
      <c r="C30" s="61"/>
      <c r="D30" s="61"/>
      <c r="E30" s="61"/>
      <c r="F30" s="61"/>
    </row>
  </sheetData>
  <mergeCells count="2">
    <mergeCell ref="A3:B3"/>
    <mergeCell ref="A4:B4"/>
  </mergeCells>
  <printOptions horizontalCentered="1"/>
  <pageMargins left="0.35433070866141736" right="0.35433070866141736" top="0.47244094488188981" bottom="0.41" header="0.23622047244094491" footer="0.23622047244094491"/>
  <pageSetup paperSize="9" orientation="landscape" r:id="rId1"/>
  <headerFooter>
    <oddHeader>&amp;L&amp;"Times New Roman,Regular"Glava 03005 Ministarstvo obrane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SAŽETAK</vt:lpstr>
      <vt:lpstr>Prihodi rashodi_ekon</vt:lpstr>
      <vt:lpstr>Prihodi rashodi_izvori</vt:lpstr>
      <vt:lpstr>Rashodi_funkcija</vt:lpstr>
      <vt:lpstr>Financiranje_ekon</vt:lpstr>
      <vt:lpstr>Financiranje_izvori</vt:lpstr>
      <vt:lpstr>'Prihodi rashodi_ekon'!Print_Titles</vt:lpstr>
      <vt:lpstr>'Prihodi rashodi_izvori'!Print_Titles</vt:lpstr>
    </vt:vector>
  </TitlesOfParts>
  <Company>MO i OS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Damir Mirt</cp:lastModifiedBy>
  <cp:lastPrinted>2025-11-17T14:21:10Z</cp:lastPrinted>
  <dcterms:created xsi:type="dcterms:W3CDTF">2023-12-21T15:15:38Z</dcterms:created>
  <dcterms:modified xsi:type="dcterms:W3CDTF">2025-11-17T14:21:14Z</dcterms:modified>
</cp:coreProperties>
</file>