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4\S1\Proracun\PRORAČUN\SPPP\FINANCIJSKI PLAN\FP 2025\01 ODLUKE\FP 2025. v5\"/>
    </mc:Choice>
  </mc:AlternateContent>
  <bookViews>
    <workbookView xWindow="15" yWindow="4620" windowWidth="28830" windowHeight="8505" tabRatio="646"/>
  </bookViews>
  <sheets>
    <sheet name="SAŽETAK" sheetId="1" r:id="rId1"/>
    <sheet name="Prihodi rashodi_ekon" sheetId="2" r:id="rId2"/>
    <sheet name="Prihodi rashodi_izvori" sheetId="3" r:id="rId3"/>
    <sheet name="Rashodi_funkcija" sheetId="5" r:id="rId4"/>
    <sheet name="Financiranje_ekon" sheetId="6" r:id="rId5"/>
    <sheet name="Financiranje_izvori" sheetId="7" r:id="rId6"/>
  </sheets>
  <externalReferences>
    <externalReference r:id="rId7"/>
  </externalReferences>
  <definedNames>
    <definedName name="class">[1]Classification_Level!$I$5</definedName>
    <definedName name="first_page">[1]Classification_Level!$C$51</definedName>
    <definedName name="_xlnm.Print_Titles" localSheetId="2">'Prihodi rashodi_izvori'!$3:$4</definedName>
  </definedNames>
  <calcPr calcId="162913"/>
</workbook>
</file>

<file path=xl/calcChain.xml><?xml version="1.0" encoding="utf-8"?>
<calcChain xmlns="http://schemas.openxmlformats.org/spreadsheetml/2006/main">
  <c r="E8" i="5" l="1"/>
  <c r="E7" i="5"/>
  <c r="D6" i="5"/>
  <c r="D5" i="5" s="1"/>
  <c r="C6" i="5"/>
  <c r="C5" i="5" s="1"/>
  <c r="D32" i="3"/>
  <c r="C32" i="3"/>
  <c r="E32" i="3" s="1"/>
  <c r="D30" i="3"/>
  <c r="C30" i="3"/>
  <c r="E30" i="3" s="1"/>
  <c r="D27" i="3"/>
  <c r="C27" i="3"/>
  <c r="D25" i="3"/>
  <c r="C25" i="3"/>
  <c r="D23" i="3"/>
  <c r="C23" i="3"/>
  <c r="E23" i="3" s="1"/>
  <c r="D21" i="3"/>
  <c r="C21" i="3"/>
  <c r="E21" i="3" s="1"/>
  <c r="E33" i="3"/>
  <c r="E31" i="3"/>
  <c r="E29" i="3"/>
  <c r="E28" i="3"/>
  <c r="E26" i="3"/>
  <c r="E24" i="3"/>
  <c r="E22" i="3"/>
  <c r="E18" i="3"/>
  <c r="E16" i="3"/>
  <c r="E14" i="3"/>
  <c r="E13" i="3"/>
  <c r="E12" i="3"/>
  <c r="E11" i="3"/>
  <c r="E9" i="3"/>
  <c r="E7" i="3"/>
  <c r="D17" i="3"/>
  <c r="C17" i="3"/>
  <c r="E17" i="3" s="1"/>
  <c r="D15" i="3"/>
  <c r="C15" i="3"/>
  <c r="E15" i="3" s="1"/>
  <c r="D12" i="3"/>
  <c r="C12" i="3"/>
  <c r="D10" i="3"/>
  <c r="E10" i="3" s="1"/>
  <c r="C10" i="3"/>
  <c r="D8" i="3"/>
  <c r="C8" i="3"/>
  <c r="E8" i="3" s="1"/>
  <c r="D6" i="3"/>
  <c r="C6" i="3"/>
  <c r="E6" i="3" s="1"/>
  <c r="E5" i="5" l="1"/>
  <c r="E6" i="5"/>
  <c r="E27" i="3"/>
  <c r="D20" i="3"/>
  <c r="E25" i="3"/>
  <c r="C20" i="3"/>
  <c r="D5" i="3"/>
  <c r="C5" i="3"/>
  <c r="E29" i="2"/>
  <c r="E28" i="2"/>
  <c r="E27" i="2"/>
  <c r="E25" i="2"/>
  <c r="E24" i="2"/>
  <c r="E23" i="2"/>
  <c r="E22" i="2"/>
  <c r="E21" i="2"/>
  <c r="E20" i="2"/>
  <c r="E16" i="2"/>
  <c r="E14" i="2"/>
  <c r="E13" i="2"/>
  <c r="E12" i="2"/>
  <c r="E11" i="2"/>
  <c r="D19" i="2"/>
  <c r="D26" i="2"/>
  <c r="C26" i="2"/>
  <c r="C19" i="2"/>
  <c r="D15" i="2"/>
  <c r="C15" i="2"/>
  <c r="E15" i="2" s="1"/>
  <c r="D10" i="2"/>
  <c r="C10" i="2"/>
  <c r="C9" i="2" s="1"/>
  <c r="C27" i="1"/>
  <c r="B27" i="1"/>
  <c r="D26" i="1"/>
  <c r="D25" i="1"/>
  <c r="D27" i="1" s="1"/>
  <c r="D14" i="1"/>
  <c r="D13" i="1"/>
  <c r="D11" i="1"/>
  <c r="D10" i="1"/>
  <c r="C15" i="1"/>
  <c r="B15" i="1"/>
  <c r="C12" i="1"/>
  <c r="B12" i="1"/>
  <c r="E20" i="3" l="1"/>
  <c r="E5" i="3"/>
  <c r="E26" i="2"/>
  <c r="D18" i="2"/>
  <c r="E19" i="2"/>
  <c r="E10" i="2"/>
  <c r="C18" i="2"/>
  <c r="D9" i="2"/>
  <c r="C16" i="1"/>
  <c r="C28" i="1" s="1"/>
  <c r="D15" i="1"/>
  <c r="B16" i="1"/>
  <c r="D12" i="1"/>
  <c r="E18" i="2" l="1"/>
  <c r="E9" i="2"/>
  <c r="D16" i="1"/>
  <c r="B28" i="1"/>
  <c r="D28" i="1" l="1"/>
</calcChain>
</file>

<file path=xl/sharedStrings.xml><?xml version="1.0" encoding="utf-8"?>
<sst xmlns="http://schemas.openxmlformats.org/spreadsheetml/2006/main" count="160" uniqueCount="96">
  <si>
    <t>4</t>
  </si>
  <si>
    <t>3</t>
  </si>
  <si>
    <t>7</t>
  </si>
  <si>
    <t>6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</si>
  <si>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</si>
  <si>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</si>
  <si>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</si>
  <si>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</si>
  <si>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</si>
  <si>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</si>
  <si>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</si>
  <si>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</si>
  <si>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</si>
  <si>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</si>
  <si>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</si>
  <si>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</si>
  <si>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 FINANCIRANJE</t>
  </si>
  <si>
    <t>VIŠAK / MANJAK + NETO FINANCIRANJE</t>
  </si>
  <si>
    <t>63</t>
  </si>
  <si>
    <t>65</t>
  </si>
  <si>
    <t>66</t>
  </si>
  <si>
    <t>67</t>
  </si>
  <si>
    <t>72</t>
  </si>
  <si>
    <t>31</t>
  </si>
  <si>
    <t>32</t>
  </si>
  <si>
    <t>34</t>
  </si>
  <si>
    <t>37</t>
  </si>
  <si>
    <t>38</t>
  </si>
  <si>
    <t>41</t>
  </si>
  <si>
    <t>42</t>
  </si>
  <si>
    <t>1</t>
  </si>
  <si>
    <t>5</t>
  </si>
  <si>
    <t>11</t>
  </si>
  <si>
    <t>43</t>
  </si>
  <si>
    <t>51</t>
  </si>
  <si>
    <t>52</t>
  </si>
  <si>
    <t>71</t>
  </si>
  <si>
    <t>BROJČANA OZNAKA I NAZIV</t>
  </si>
  <si>
    <t>UKUPNI PRIHODI</t>
  </si>
  <si>
    <t>Prihodi poslovanja</t>
  </si>
  <si>
    <t>Pomoći iz inozemstva (darovnice) i od subjekata unutar općeg proračuna</t>
  </si>
  <si>
    <t>Prihodi od upravnih i administrativnih pristojbi, pristojbi po posebnim propisima i naknada</t>
  </si>
  <si>
    <t>Prihodi od prodaje proizvoda i robe te pruženih usluga i prihodi od donacija</t>
  </si>
  <si>
    <t>Prihodi iz proračuna</t>
  </si>
  <si>
    <t>Prihodi od prodaje proizvedene dugotrajne imovine</t>
  </si>
  <si>
    <t>UKUPNI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</si>
  <si>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</si>
  <si>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</si>
  <si>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</si>
  <si>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</si>
  <si>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</si>
  <si>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</si>
  <si>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</si>
  <si>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</si>
  <si>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Prihodi od prodaje nefinancijske imovine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</si>
  <si>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</si>
  <si>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</si>
  <si>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</si>
  <si>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</si>
  <si>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</si>
  <si>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</si>
  <si>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</si>
  <si>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Prihodi od nefinancijske imovine i nadoknade štete s osnova osiguranja</t>
  </si>
  <si>
    <t>02</t>
  </si>
  <si>
    <t>Obrana</t>
  </si>
  <si>
    <t>Vojna obrana</t>
  </si>
  <si>
    <t>Inozemna vojna pomoć</t>
  </si>
  <si>
    <t>021</t>
  </si>
  <si>
    <t>023</t>
  </si>
  <si>
    <t>Primici od financijske imovine i zaduživanja</t>
  </si>
  <si>
    <t>Izdaci za financijsku imovinu i otplate zajmova</t>
  </si>
  <si>
    <t>8</t>
  </si>
  <si>
    <t>UKUPNO PRIMICI</t>
  </si>
  <si>
    <t xml:space="preserve">UKUPNO IZDACI </t>
  </si>
  <si>
    <t>I. OPĆI DIO</t>
  </si>
  <si>
    <t>A. SAŽETAK RAČUNA PRIHODA I RASHODA</t>
  </si>
  <si>
    <t>B. SAŽETAK RAČUNA FINANCIRANJA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</si>
  <si>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</si>
  <si>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</si>
  <si>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</si>
  <si>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</si>
  <si>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</si>
  <si>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</si>
  <si>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</si>
  <si>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030 MINISTARSTVO OBRANE</t>
  </si>
  <si>
    <t>PLAN ZA 
2025.</t>
  </si>
  <si>
    <t>81</t>
  </si>
  <si>
    <t>Namjenski primici od zaduživanja</t>
  </si>
  <si>
    <t>45</t>
  </si>
  <si>
    <t>Rashodi za dodatna ulaganja na nefinancijskoj imovini</t>
  </si>
  <si>
    <t>Rashodi za donacije, kazne, naknade šteta i kapitalne pomoći</t>
  </si>
  <si>
    <t>IZMJENE I DOPUNE FINANCIJSKOG PLANA ZA 2025. I PROJEKCIJA ZA 2026. I 2027. GODINU</t>
  </si>
  <si>
    <t>POVEĆANJE / SMANJENJE</t>
  </si>
  <si>
    <t>NOVI PLAN ZA 2025.</t>
  </si>
  <si>
    <t>36</t>
  </si>
  <si>
    <t>Pomoći dane u inozemstvo i unutar općeg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</si>
</sst>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4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4" fontId="6" fillId="2" borderId="2" applyNumberFormat="0" applyProtection="0">
      <alignment vertical="center"/>
    </xf>
    <xf numFmtId="4" fontId="6" fillId="2" borderId="2" applyNumberFormat="0" applyProtection="0">
      <alignment vertical="center"/>
    </xf>
    <xf numFmtId="0" fontId="7" fillId="3" borderId="2" applyNumberFormat="0" applyProtection="0">
      <alignment horizontal="left" vertical="center" indent="1"/>
    </xf>
    <xf numFmtId="0" fontId="7" fillId="3" borderId="2" applyNumberFormat="0" applyProtection="0">
      <alignment horizontal="left" vertical="center" indent="1"/>
    </xf>
    <xf numFmtId="0" fontId="8" fillId="3" borderId="2" applyNumberFormat="0" applyProtection="0">
      <alignment horizontal="center" vertical="center"/>
    </xf>
    <xf numFmtId="0" fontId="2" fillId="4" borderId="2" applyNumberFormat="0" applyProtection="0">
      <alignment horizontal="left" vertical="center" wrapText="1" indent="1"/>
    </xf>
    <xf numFmtId="0" fontId="2" fillId="5" borderId="2" applyNumberFormat="0" applyProtection="0">
      <alignment horizontal="left" vertical="center" wrapText="1" indent="1"/>
    </xf>
    <xf numFmtId="0" fontId="2" fillId="6" borderId="2" applyNumberFormat="0" applyProtection="0">
      <alignment horizontal="left" vertical="center" wrapText="1" indent="1"/>
    </xf>
    <xf numFmtId="0" fontId="2" fillId="7" borderId="2" applyNumberFormat="0" applyProtection="0">
      <alignment horizontal="left" vertical="center" wrapText="1" indent="1"/>
    </xf>
    <xf numFmtId="4" fontId="6" fillId="8" borderId="2" applyNumberFormat="0" applyProtection="0">
      <alignment horizontal="right" vertical="center"/>
    </xf>
    <xf numFmtId="4" fontId="9" fillId="0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0" fontId="10" fillId="7" borderId="2" applyNumberFormat="0" applyProtection="0">
      <alignment horizontal="left" vertical="center" indent="1"/>
    </xf>
    <xf numFmtId="0" fontId="11" fillId="9" borderId="0" applyNumberFormat="0" applyProtection="0"/>
    <xf numFmtId="0" fontId="12" fillId="0" borderId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7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38" borderId="0"/>
    <xf numFmtId="4" fontId="20" fillId="37" borderId="3" applyNumberFormat="0" applyProtection="0">
      <alignment vertical="center"/>
    </xf>
    <xf numFmtId="4" fontId="13" fillId="2" borderId="2" applyNumberFormat="0" applyProtection="0">
      <alignment vertical="center"/>
    </xf>
    <xf numFmtId="4" fontId="31" fillId="2" borderId="3" applyNumberFormat="0" applyProtection="0">
      <alignment vertical="center"/>
    </xf>
    <xf numFmtId="4" fontId="6" fillId="2" borderId="2" applyNumberFormat="0" applyProtection="0">
      <alignment horizontal="left" vertical="center" indent="1"/>
    </xf>
    <xf numFmtId="4" fontId="20" fillId="2" borderId="3" applyNumberFormat="0" applyProtection="0">
      <alignment horizontal="left" vertical="center" indent="1" justifyLastLine="1"/>
    </xf>
    <xf numFmtId="4" fontId="6" fillId="2" borderId="2" applyNumberFormat="0" applyProtection="0">
      <alignment horizontal="left" vertical="center" indent="1"/>
    </xf>
    <xf numFmtId="0" fontId="24" fillId="37" borderId="4" applyNumberFormat="0" applyProtection="0">
      <alignment horizontal="left" vertical="top" indent="1"/>
    </xf>
    <xf numFmtId="4" fontId="20" fillId="14" borderId="3" applyNumberFormat="0" applyProtection="0">
      <alignment horizontal="left" vertical="center" indent="1" justifyLastLine="1"/>
    </xf>
    <xf numFmtId="4" fontId="6" fillId="40" borderId="2" applyNumberFormat="0" applyProtection="0">
      <alignment horizontal="right" vertical="center"/>
    </xf>
    <xf numFmtId="4" fontId="20" fillId="11" borderId="3" applyNumberFormat="0" applyProtection="0">
      <alignment horizontal="right" vertical="center"/>
    </xf>
    <xf numFmtId="4" fontId="6" fillId="41" borderId="2" applyNumberFormat="0" applyProtection="0">
      <alignment horizontal="right" vertical="center"/>
    </xf>
    <xf numFmtId="4" fontId="20" fillId="42" borderId="3" applyNumberFormat="0" applyProtection="0">
      <alignment horizontal="right" vertical="center"/>
    </xf>
    <xf numFmtId="4" fontId="6" fillId="43" borderId="2" applyNumberFormat="0" applyProtection="0">
      <alignment horizontal="right" vertical="center"/>
    </xf>
    <xf numFmtId="4" fontId="20" fillId="34" borderId="5" applyNumberFormat="0" applyProtection="0">
      <alignment horizontal="right" vertical="center"/>
    </xf>
    <xf numFmtId="4" fontId="6" fillId="44" borderId="2" applyNumberFormat="0" applyProtection="0">
      <alignment horizontal="right" vertical="center"/>
    </xf>
    <xf numFmtId="4" fontId="20" fillId="36" borderId="3" applyNumberFormat="0" applyProtection="0">
      <alignment horizontal="right" vertical="center"/>
    </xf>
    <xf numFmtId="4" fontId="6" fillId="45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6" fillId="47" borderId="2" applyNumberFormat="0" applyProtection="0">
      <alignment horizontal="right" vertical="center"/>
    </xf>
    <xf numFmtId="4" fontId="20" fillId="48" borderId="3" applyNumberFormat="0" applyProtection="0">
      <alignment horizontal="right" vertical="center"/>
    </xf>
    <xf numFmtId="4" fontId="6" fillId="49" borderId="2" applyNumberFormat="0" applyProtection="0">
      <alignment horizontal="right" vertical="center"/>
    </xf>
    <xf numFmtId="4" fontId="20" fillId="12" borderId="3" applyNumberFormat="0" applyProtection="0">
      <alignment horizontal="right" vertical="center"/>
    </xf>
    <xf numFmtId="4" fontId="6" fillId="50" borderId="2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6" fillId="51" borderId="2" applyNumberFormat="0" applyProtection="0">
      <alignment horizontal="right" vertical="center"/>
    </xf>
    <xf numFmtId="4" fontId="20" fillId="52" borderId="3" applyNumberFormat="0" applyProtection="0">
      <alignment horizontal="right" vertical="center"/>
    </xf>
    <xf numFmtId="4" fontId="14" fillId="53" borderId="2" applyNumberFormat="0" applyProtection="0">
      <alignment horizontal="left" vertical="center" indent="1"/>
    </xf>
    <xf numFmtId="4" fontId="20" fillId="54" borderId="5" applyNumberFormat="0" applyProtection="0">
      <alignment horizontal="left" vertical="center" indent="1" justifyLastLine="1"/>
    </xf>
    <xf numFmtId="4" fontId="6" fillId="8" borderId="6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15" fillId="55" borderId="0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20" fillId="56" borderId="3" applyNumberFormat="0" applyProtection="0">
      <alignment horizontal="right" vertical="center"/>
    </xf>
    <xf numFmtId="4" fontId="5" fillId="8" borderId="2" applyNumberFormat="0" applyProtection="0">
      <alignment horizontal="left" vertical="center" indent="1"/>
    </xf>
    <xf numFmtId="4" fontId="20" fillId="57" borderId="5" applyNumberFormat="0" applyProtection="0">
      <alignment horizontal="left" vertical="center" indent="1" justifyLastLine="1"/>
    </xf>
    <xf numFmtId="4" fontId="5" fillId="4" borderId="2" applyNumberFormat="0" applyProtection="0">
      <alignment horizontal="left" vertical="center" indent="1"/>
    </xf>
    <xf numFmtId="4" fontId="20" fillId="56" borderId="5" applyNumberFormat="0" applyProtection="0">
      <alignment horizontal="left" vertical="center" indent="1" justifyLastLine="1"/>
    </xf>
    <xf numFmtId="0" fontId="17" fillId="0" borderId="2" applyNumberFormat="0" applyProtection="0">
      <alignment horizontal="left" vertical="center" wrapText="1" justifyLastLine="1"/>
    </xf>
    <xf numFmtId="0" fontId="20" fillId="13" borderId="3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center" indent="1"/>
    </xf>
    <xf numFmtId="0" fontId="20" fillId="35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9" borderId="3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" borderId="3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center" indent="1"/>
    </xf>
    <xf numFmtId="0" fontId="20" fillId="3" borderId="4" applyNumberFormat="0" applyProtection="0">
      <alignment horizontal="left" vertical="top" indent="1"/>
    </xf>
    <xf numFmtId="0" fontId="10" fillId="0" borderId="2" applyNumberFormat="0" applyProtection="0">
      <alignment horizontal="left" vertical="center" wrapText="1"/>
    </xf>
    <xf numFmtId="0" fontId="20" fillId="57" borderId="3" applyNumberFormat="0" applyProtection="0">
      <alignment horizontal="left" vertical="center" indent="1" justifyLastLine="1"/>
    </xf>
    <xf numFmtId="0" fontId="2" fillId="7" borderId="2" applyNumberFormat="0" applyProtection="0">
      <alignment horizontal="left" vertical="center" indent="1"/>
    </xf>
    <xf numFmtId="0" fontId="20" fillId="57" borderId="4" applyNumberFormat="0" applyProtection="0">
      <alignment horizontal="left" vertical="top" indent="1"/>
    </xf>
    <xf numFmtId="0" fontId="12" fillId="0" borderId="0"/>
    <xf numFmtId="0" fontId="20" fillId="58" borderId="7" applyNumberFormat="0">
      <protection locked="0"/>
    </xf>
    <xf numFmtId="0" fontId="21" fillId="35" borderId="8" applyBorder="0"/>
    <xf numFmtId="4" fontId="6" fillId="59" borderId="2" applyNumberFormat="0" applyProtection="0">
      <alignment vertical="center"/>
    </xf>
    <xf numFmtId="4" fontId="22" fillId="10" borderId="4" applyNumberFormat="0" applyProtection="0">
      <alignment vertical="center"/>
    </xf>
    <xf numFmtId="4" fontId="13" fillId="59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6" fillId="59" borderId="2" applyNumberFormat="0" applyProtection="0">
      <alignment horizontal="left" vertical="center" indent="1"/>
    </xf>
    <xf numFmtId="4" fontId="22" fillId="13" borderId="4" applyNumberFormat="0" applyProtection="0">
      <alignment horizontal="left" vertical="center" indent="1"/>
    </xf>
    <xf numFmtId="4" fontId="6" fillId="59" borderId="2" applyNumberFormat="0" applyProtection="0">
      <alignment horizontal="left" vertical="center" indent="1"/>
    </xf>
    <xf numFmtId="0" fontId="22" fillId="10" borderId="4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13" fillId="8" borderId="2" applyNumberFormat="0" applyProtection="0">
      <alignment horizontal="right" vertical="center"/>
    </xf>
    <xf numFmtId="4" fontId="31" fillId="60" borderId="3" applyNumberFormat="0" applyProtection="0">
      <alignment horizontal="right" vertical="center"/>
    </xf>
    <xf numFmtId="4" fontId="20" fillId="14" borderId="3" applyNumberFormat="0" applyProtection="0">
      <alignment horizontal="left" vertical="center" indent="1" justifyLastLine="1"/>
    </xf>
    <xf numFmtId="0" fontId="7" fillId="3" borderId="2" applyNumberFormat="0" applyProtection="0">
      <alignment horizontal="center" vertical="top" wrapText="1"/>
    </xf>
    <xf numFmtId="0" fontId="22" fillId="56" borderId="4" applyNumberFormat="0" applyProtection="0">
      <alignment horizontal="left" vertical="top" indent="1"/>
    </xf>
    <xf numFmtId="0" fontId="11" fillId="0" borderId="0" applyNumberFormat="0" applyProtection="0"/>
    <xf numFmtId="4" fontId="25" fillId="61" borderId="5" applyNumberFormat="0" applyProtection="0">
      <alignment horizontal="left" vertical="center" indent="1" justifyLastLine="1"/>
    </xf>
    <xf numFmtId="0" fontId="32" fillId="0" borderId="9"/>
    <xf numFmtId="4" fontId="16" fillId="8" borderId="2" applyNumberFormat="0" applyProtection="0">
      <alignment horizontal="right" vertical="center"/>
    </xf>
    <xf numFmtId="4" fontId="26" fillId="58" borderId="3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42" fillId="0" borderId="0"/>
    <xf numFmtId="0" fontId="43" fillId="55" borderId="4" applyNumberFormat="0" applyProtection="0">
      <alignment horizontal="left" vertical="center" indent="1"/>
    </xf>
    <xf numFmtId="4" fontId="6" fillId="57" borderId="4" applyNumberFormat="0" applyProtection="0">
      <alignment horizontal="right" vertical="center"/>
    </xf>
    <xf numFmtId="0" fontId="43" fillId="62" borderId="4" applyNumberFormat="0" applyProtection="0">
      <alignment horizontal="left" vertical="center" indent="1"/>
    </xf>
    <xf numFmtId="0" fontId="43" fillId="63" borderId="4" applyNumberFormat="0" applyProtection="0">
      <alignment horizontal="left" vertical="center" indent="1"/>
    </xf>
  </cellStyleXfs>
  <cellXfs count="67">
    <xf numFmtId="0" fontId="0" fillId="0" borderId="0" xfId="0"/>
    <xf numFmtId="3" fontId="34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1" fontId="3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3" fontId="37" fillId="0" borderId="0" xfId="0" applyNumberFormat="1" applyFont="1" applyAlignment="1">
      <alignment horizontal="centerContinuous" vertical="center"/>
    </xf>
    <xf numFmtId="0" fontId="18" fillId="0" borderId="0" xfId="0" applyFont="1" applyFill="1" applyAlignment="1">
      <alignment vertical="center"/>
    </xf>
    <xf numFmtId="0" fontId="39" fillId="0" borderId="0" xfId="0" applyFont="1" applyAlignment="1">
      <alignment horizontal="centerContinuous" vertical="center"/>
    </xf>
    <xf numFmtId="0" fontId="39" fillId="0" borderId="0" xfId="0" applyFont="1" applyFill="1" applyAlignment="1">
      <alignment horizontal="centerContinuous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Continuous" vertical="center"/>
    </xf>
    <xf numFmtId="0" fontId="38" fillId="0" borderId="1" xfId="0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 indent="1"/>
    </xf>
    <xf numFmtId="3" fontId="40" fillId="0" borderId="0" xfId="0" applyNumberFormat="1" applyFont="1" applyAlignment="1">
      <alignment horizontal="centerContinuous" vertical="center"/>
    </xf>
    <xf numFmtId="3" fontId="35" fillId="0" borderId="0" xfId="0" applyNumberFormat="1" applyFont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Continuous" vertical="center" wrapText="1"/>
    </xf>
    <xf numFmtId="0" fontId="35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 vertical="center" indent="2"/>
    </xf>
    <xf numFmtId="0" fontId="39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9" fillId="0" borderId="0" xfId="0" applyNumberFormat="1" applyFont="1" applyAlignment="1">
      <alignment horizontal="centerContinuous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horizontal="left" vertical="center" indent="1"/>
    </xf>
    <xf numFmtId="0" fontId="35" fillId="0" borderId="0" xfId="0" applyFont="1" applyAlignment="1">
      <alignment horizontal="centerContinuous" vertical="center"/>
    </xf>
    <xf numFmtId="3" fontId="35" fillId="0" borderId="0" xfId="0" applyNumberFormat="1" applyFont="1" applyAlignment="1">
      <alignment horizontal="centerContinuous" vertical="center"/>
    </xf>
    <xf numFmtId="3" fontId="38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 indent="1"/>
    </xf>
    <xf numFmtId="164" fontId="38" fillId="0" borderId="1" xfId="0" applyNumberFormat="1" applyFont="1" applyBorder="1" applyAlignment="1">
      <alignment vertical="center"/>
    </xf>
    <xf numFmtId="3" fontId="19" fillId="0" borderId="0" xfId="0" applyNumberFormat="1" applyFont="1" applyFill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3" fontId="34" fillId="0" borderId="0" xfId="0" applyNumberFormat="1" applyFont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/>
    </xf>
    <xf numFmtId="0" fontId="19" fillId="0" borderId="1" xfId="0" applyFont="1" applyFill="1" applyBorder="1" applyAlignment="1">
      <alignment horizontal="centerContinuous" vertical="center" wrapText="1"/>
    </xf>
    <xf numFmtId="3" fontId="19" fillId="0" borderId="1" xfId="0" applyNumberFormat="1" applyFont="1" applyFill="1" applyBorder="1" applyAlignment="1">
      <alignment horizontal="centerContinuous" vertical="center"/>
    </xf>
    <xf numFmtId="49" fontId="19" fillId="0" borderId="1" xfId="0" applyNumberFormat="1" applyFont="1" applyFill="1" applyBorder="1" applyAlignment="1">
      <alignment horizontal="left" vertical="center" indent="2"/>
    </xf>
    <xf numFmtId="0" fontId="18" fillId="0" borderId="1" xfId="0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</cellXfs>
  <cellStyles count="157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6 2" xfId="8"/>
    <cellStyle name="Normal 16 3" xfId="9"/>
    <cellStyle name="Normal 17" xfId="10"/>
    <cellStyle name="Normal 17 2" xfId="11"/>
    <cellStyle name="Normal 17 3" xfId="12"/>
    <cellStyle name="Normal 18" xfId="13"/>
    <cellStyle name="Normal 19" xfId="14"/>
    <cellStyle name="Normal 2" xfId="15"/>
    <cellStyle name="Normal 2 2" xfId="16"/>
    <cellStyle name="Normal 20" xfId="17"/>
    <cellStyle name="Normal 21" xfId="53"/>
    <cellStyle name="Normal 3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5 4" xfId="26"/>
    <cellStyle name="Normal 5 5" xfId="27"/>
    <cellStyle name="Normal 5 6" xfId="28"/>
    <cellStyle name="Normal 5 7" xfId="29"/>
    <cellStyle name="Normal 5 8" xfId="30"/>
    <cellStyle name="Normal 6" xfId="31"/>
    <cellStyle name="Normal 6 2" xfId="32"/>
    <cellStyle name="Normal 7" xfId="33"/>
    <cellStyle name="Normal 8" xfId="34"/>
    <cellStyle name="Normal 9" xfId="35"/>
    <cellStyle name="Normalno 2" xfId="36"/>
    <cellStyle name="Normalno 2 2" xfId="37"/>
    <cellStyle name="Normalno 2 3" xfId="75"/>
    <cellStyle name="Normalno 3" xfId="152"/>
    <cellStyle name="Obično_List4" xfId="38"/>
    <cellStyle name="SAPBEXaggData" xfId="39"/>
    <cellStyle name="SAPBEXaggData 2" xfId="40"/>
    <cellStyle name="SAPBEXaggData 2 2" xfId="76"/>
    <cellStyle name="SAPBEXaggDataEmph" xfId="77"/>
    <cellStyle name="SAPBEXaggDataEmph 2" xfId="78"/>
    <cellStyle name="SAPBEXaggItem" xfId="79"/>
    <cellStyle name="SAPBEXaggItem 2" xfId="80"/>
    <cellStyle name="SAPBEXaggItemX" xfId="81"/>
    <cellStyle name="SAPBEXaggItemX 2" xfId="82"/>
    <cellStyle name="SAPBEXchaText" xfId="41"/>
    <cellStyle name="SAPBEXchaText 2" xfId="83"/>
    <cellStyle name="SAPBEXchaText 3" xfId="42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tem" xfId="104"/>
    <cellStyle name="SAPBEXfilterItem 2" xfId="105"/>
    <cellStyle name="SAPBEXfilterText" xfId="106"/>
    <cellStyle name="SAPBEXfilterText 2" xfId="107"/>
    <cellStyle name="SAPBEXformats" xfId="43"/>
    <cellStyle name="SAPBEXformats 2" xfId="108"/>
    <cellStyle name="SAPBEXheaderItem" xfId="109"/>
    <cellStyle name="SAPBEXheaderItem 2" xfId="110"/>
    <cellStyle name="SAPBEXheaderText" xfId="111"/>
    <cellStyle name="SAPBEXheaderText 2" xfId="112"/>
    <cellStyle name="SAPBEXHLevel0" xfId="44"/>
    <cellStyle name="SAPBEXHLevel0 2" xfId="114"/>
    <cellStyle name="SAPBEXHLevel0 3" xfId="113"/>
    <cellStyle name="SAPBEXHLevel0 4" xfId="153"/>
    <cellStyle name="SAPBEXHLevel0X" xfId="115"/>
    <cellStyle name="SAPBEXHLevel0X 2" xfId="116"/>
    <cellStyle name="SAPBEXHLevel1" xfId="45"/>
    <cellStyle name="SAPBEXHLevel1 2" xfId="118"/>
    <cellStyle name="SAPBEXHLevel1 3" xfId="117"/>
    <cellStyle name="SAPBEXHLevel1 4" xfId="155"/>
    <cellStyle name="SAPBEXHLevel1X" xfId="119"/>
    <cellStyle name="SAPBEXHLevel1X 2" xfId="120"/>
    <cellStyle name="SAPBEXHLevel2" xfId="46"/>
    <cellStyle name="SAPBEXHLevel2 2" xfId="122"/>
    <cellStyle name="SAPBEXHLevel2 3" xfId="121"/>
    <cellStyle name="SAPBEXHLevel2 5" xfId="156"/>
    <cellStyle name="SAPBEXHLevel2X" xfId="123"/>
    <cellStyle name="SAPBEXHLevel2X 2" xfId="124"/>
    <cellStyle name="SAPBEXHLevel3" xfId="47"/>
    <cellStyle name="SAPBEXHLevel3 2" xfId="126"/>
    <cellStyle name="SAPBEXHLevel3 3" xfId="125"/>
    <cellStyle name="SAPBEXHLevel3X" xfId="127"/>
    <cellStyle name="SAPBEXHLevel3X 2" xfId="128"/>
    <cellStyle name="SAPBEXinputData" xfId="129"/>
    <cellStyle name="SAPBEXinputData 2" xfId="130"/>
    <cellStyle name="SAPBEXItemHeader" xfId="131"/>
    <cellStyle name="SAPBEXresData" xfId="132"/>
    <cellStyle name="SAPBEXresData 2" xfId="133"/>
    <cellStyle name="SAPBEXresDataEmph" xfId="134"/>
    <cellStyle name="SAPBEXresDataEmph 2" xfId="135"/>
    <cellStyle name="SAPBEXresItem" xfId="136"/>
    <cellStyle name="SAPBEXresItem 2" xfId="137"/>
    <cellStyle name="SAPBEXresItemX" xfId="138"/>
    <cellStyle name="SAPBEXresItemX 2" xfId="139"/>
    <cellStyle name="SAPBEXstdData" xfId="48"/>
    <cellStyle name="SAPBEXstdData 2" xfId="49"/>
    <cellStyle name="SAPBEXstdData 2 2" xfId="140"/>
    <cellStyle name="SAPBEXstdData 3" xfId="154"/>
    <cellStyle name="SAPBEXstdDataEmph" xfId="141"/>
    <cellStyle name="SAPBEXstdDataEmph 2" xfId="142"/>
    <cellStyle name="SAPBEXstdItem" xfId="50"/>
    <cellStyle name="SAPBEXstdItem 2" xfId="143"/>
    <cellStyle name="SAPBEXstdItem 3" xfId="51"/>
    <cellStyle name="SAPBEXstdItemX" xfId="144"/>
    <cellStyle name="SAPBEXstdItemX 2" xfId="145"/>
    <cellStyle name="SAPBEXtitle" xfId="52"/>
    <cellStyle name="SAPBEXtitle 2" xfId="147"/>
    <cellStyle name="SAPBEXtitle 3" xfId="146"/>
    <cellStyle name="SAPBEXunassignedItem" xfId="148"/>
    <cellStyle name="SAPBEXundefined" xfId="149"/>
    <cellStyle name="SAPBEXundefined 2" xfId="150"/>
    <cellStyle name="Sheet Title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fsl\proracun\Defence%20Planning%20Questionnaire-ANTONELA\DPQ%202010\Capability%20Survey-Update,September%202010-Va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Classification_Level"/>
      <sheetName val="H1"/>
      <sheetName val="E2"/>
      <sheetName val="E3L"/>
      <sheetName val="E3M"/>
      <sheetName val="E3A"/>
      <sheetName val="E3O"/>
      <sheetName val="E3C"/>
      <sheetName val="E3S"/>
      <sheetName val="E4"/>
    </sheetNames>
    <sheetDataSet>
      <sheetData sheetId="0"/>
      <sheetData sheetId="1">
        <row r="5">
          <cell r="I5" t="str">
            <v>NATO/EU UNCLASSIFIED</v>
          </cell>
        </row>
        <row r="51">
          <cell r="C51" t="str">
            <v>-1-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90" zoomScaleNormal="90" workbookViewId="0">
      <selection activeCell="S17" sqref="S17"/>
    </sheetView>
  </sheetViews>
  <sheetFormatPr defaultRowHeight="15"/>
  <cols>
    <col min="1" max="1" width="73.6640625" style="19" customWidth="1"/>
    <col min="2" max="4" width="19.83203125" style="14" customWidth="1"/>
    <col min="5" max="16384" width="9.33203125" style="7"/>
  </cols>
  <sheetData>
    <row r="1" spans="1:4" ht="15.75">
      <c r="A1" s="22" t="s">
        <v>84</v>
      </c>
      <c r="B1" s="20"/>
      <c r="C1" s="20"/>
      <c r="D1" s="20"/>
    </row>
    <row r="2" spans="1:4" ht="15.75">
      <c r="A2" s="22" t="s">
        <v>91</v>
      </c>
      <c r="B2" s="20"/>
      <c r="C2" s="20"/>
      <c r="D2" s="20"/>
    </row>
    <row r="3" spans="1:4" ht="9" customHeight="1">
      <c r="A3" s="22"/>
      <c r="B3" s="20"/>
      <c r="C3" s="20"/>
      <c r="D3" s="20"/>
    </row>
    <row r="4" spans="1:4" ht="15.75">
      <c r="A4" s="22" t="s">
        <v>74</v>
      </c>
      <c r="B4" s="20"/>
      <c r="C4" s="20"/>
      <c r="D4" s="20"/>
    </row>
    <row r="5" spans="1:4" ht="9" customHeight="1">
      <c r="A5" s="22"/>
      <c r="B5" s="20"/>
      <c r="C5" s="20"/>
      <c r="D5" s="20"/>
    </row>
    <row r="6" spans="1:4" ht="15.75">
      <c r="A6" s="22" t="s">
        <v>75</v>
      </c>
      <c r="B6" s="20"/>
      <c r="C6" s="20"/>
      <c r="D6" s="20"/>
    </row>
    <row r="7" spans="1:4">
      <c r="A7" s="13"/>
    </row>
    <row r="8" spans="1:4" s="26" customFormat="1" ht="34.5" customHeight="1">
      <c r="A8" s="24" t="s">
        <v>37</v>
      </c>
      <c r="B8" s="25" t="s">
        <v>85</v>
      </c>
      <c r="C8" s="25" t="s">
        <v>92</v>
      </c>
      <c r="D8" s="25" t="s">
        <v>93</v>
      </c>
    </row>
    <row r="9" spans="1:4" s="2" customFormat="1" ht="11.25">
      <c r="A9" s="15">
        <v>1</v>
      </c>
      <c r="B9" s="1">
        <v>2</v>
      </c>
      <c r="C9" s="1">
        <v>3</v>
      </c>
      <c r="D9" s="1">
        <v>4</v>
      </c>
    </row>
    <row r="10" spans="1:4" ht="21.75" customHeight="1">
      <c r="A10" s="16" t="s">
        <v>4</v>
      </c>
      <c r="B10" s="6">
        <v>1358586833</v>
      </c>
      <c r="C10" s="6">
        <v>-163131043</v>
      </c>
      <c r="D10" s="6">
        <f>SUM(B10,C10)</f>
        <v>1195455790</v>
      </c>
    </row>
    <row r="11" spans="1:4" ht="21.75" customHeight="1">
      <c r="A11" s="16" t="s">
        <v>5</v>
      </c>
      <c r="B11" s="6">
        <v>1300000</v>
      </c>
      <c r="C11" s="6">
        <v>-497</v>
      </c>
      <c r="D11" s="6">
        <f>SUM(B11,C11)</f>
        <v>1299503</v>
      </c>
    </row>
    <row r="12" spans="1:4" ht="21.75" customHeight="1">
      <c r="A12" s="17" t="s">
        <v>6</v>
      </c>
      <c r="B12" s="9">
        <f>SUM(B10,B11)</f>
        <v>1359886833</v>
      </c>
      <c r="C12" s="9">
        <f t="shared" ref="C12:D12" si="0">SUM(C10,C11)</f>
        <v>-163131540</v>
      </c>
      <c r="D12" s="9">
        <f t="shared" si="0"/>
        <v>1196755293</v>
      </c>
    </row>
    <row r="13" spans="1:4" ht="21.75" customHeight="1">
      <c r="A13" s="16" t="s">
        <v>7</v>
      </c>
      <c r="B13" s="6">
        <v>911041090</v>
      </c>
      <c r="C13" s="6">
        <v>-24761022.000000015</v>
      </c>
      <c r="D13" s="6">
        <f>SUM(B13,C13)</f>
        <v>886280068</v>
      </c>
    </row>
    <row r="14" spans="1:4" ht="21.75" customHeight="1">
      <c r="A14" s="16" t="s">
        <v>8</v>
      </c>
      <c r="B14" s="6">
        <v>597645743</v>
      </c>
      <c r="C14" s="6">
        <v>-139138978</v>
      </c>
      <c r="D14" s="6">
        <f>SUM(B14,C14)</f>
        <v>458506765</v>
      </c>
    </row>
    <row r="15" spans="1:4" s="10" customFormat="1" ht="21.75" customHeight="1">
      <c r="A15" s="17" t="s">
        <v>9</v>
      </c>
      <c r="B15" s="9">
        <f>SUM(B13,B14)</f>
        <v>1508686833</v>
      </c>
      <c r="C15" s="9">
        <f t="shared" ref="C15:D15" si="1">SUM(C13,C14)</f>
        <v>-163900000</v>
      </c>
      <c r="D15" s="9">
        <f t="shared" si="1"/>
        <v>1344786833</v>
      </c>
    </row>
    <row r="16" spans="1:4" ht="21.75" customHeight="1">
      <c r="A16" s="17" t="s">
        <v>10</v>
      </c>
      <c r="B16" s="9">
        <f>B12-B15</f>
        <v>-148800000</v>
      </c>
      <c r="C16" s="9">
        <f t="shared" ref="C16:D16" si="2">C12-C15</f>
        <v>768460</v>
      </c>
      <c r="D16" s="9">
        <f t="shared" si="2"/>
        <v>-148031540</v>
      </c>
    </row>
    <row r="17" spans="1:4">
      <c r="A17" s="18"/>
      <c r="B17" s="12"/>
      <c r="C17" s="12"/>
      <c r="D17" s="12"/>
    </row>
    <row r="18" spans="1:4" ht="15.75">
      <c r="A18" s="23" t="s">
        <v>76</v>
      </c>
      <c r="B18" s="58"/>
      <c r="C18" s="58"/>
      <c r="D18" s="58"/>
    </row>
    <row r="19" spans="1:4">
      <c r="A19" s="18"/>
      <c r="B19" s="12"/>
      <c r="C19" s="12"/>
      <c r="D19" s="12"/>
    </row>
    <row r="20" spans="1:4" s="26" customFormat="1" ht="34.5" customHeight="1">
      <c r="A20" s="24" t="s">
        <v>37</v>
      </c>
      <c r="B20" s="25" t="s">
        <v>85</v>
      </c>
      <c r="C20" s="25" t="s">
        <v>92</v>
      </c>
      <c r="D20" s="25" t="s">
        <v>93</v>
      </c>
    </row>
    <row r="21" spans="1:4" s="29" customFormat="1" ht="10.5">
      <c r="A21" s="27">
        <v>1</v>
      </c>
      <c r="B21" s="28">
        <v>2</v>
      </c>
      <c r="C21" s="28">
        <v>3</v>
      </c>
      <c r="D21" s="28">
        <v>4</v>
      </c>
    </row>
    <row r="22" spans="1:4" ht="21.75" customHeight="1">
      <c r="A22" s="16" t="s">
        <v>11</v>
      </c>
      <c r="B22" s="6"/>
      <c r="C22" s="6"/>
      <c r="D22" s="6"/>
    </row>
    <row r="23" spans="1:4" ht="21.75" customHeight="1">
      <c r="A23" s="16" t="s">
        <v>12</v>
      </c>
      <c r="B23" s="6"/>
      <c r="C23" s="6"/>
      <c r="D23" s="6"/>
    </row>
    <row r="24" spans="1:4" ht="21.75" customHeight="1">
      <c r="A24" s="17" t="s">
        <v>13</v>
      </c>
      <c r="B24" s="6"/>
      <c r="C24" s="6"/>
      <c r="D24" s="6"/>
    </row>
    <row r="25" spans="1:4" ht="21.75" customHeight="1">
      <c r="A25" s="16" t="s">
        <v>14</v>
      </c>
      <c r="B25" s="6">
        <v>155150000</v>
      </c>
      <c r="C25" s="6">
        <v>5967553</v>
      </c>
      <c r="D25" s="6">
        <f>SUM(B25,C25)</f>
        <v>161117553</v>
      </c>
    </row>
    <row r="26" spans="1:4" ht="21.75" customHeight="1">
      <c r="A26" s="16" t="s">
        <v>15</v>
      </c>
      <c r="B26" s="6">
        <v>-6350000</v>
      </c>
      <c r="C26" s="6">
        <v>-6736013</v>
      </c>
      <c r="D26" s="6">
        <f>SUM(B26,C26)</f>
        <v>-13086013</v>
      </c>
    </row>
    <row r="27" spans="1:4" ht="21.75" customHeight="1">
      <c r="A27" s="17" t="s">
        <v>16</v>
      </c>
      <c r="B27" s="9">
        <f>SUM(B25:B26)</f>
        <v>148800000</v>
      </c>
      <c r="C27" s="9">
        <f t="shared" ref="C27:D27" si="3">SUM(C25:C26)</f>
        <v>-768460</v>
      </c>
      <c r="D27" s="9">
        <f t="shared" si="3"/>
        <v>148031540</v>
      </c>
    </row>
    <row r="28" spans="1:4" ht="21.75" customHeight="1">
      <c r="A28" s="17" t="s">
        <v>17</v>
      </c>
      <c r="B28" s="9">
        <f>SUM(B16,B27)</f>
        <v>0</v>
      </c>
      <c r="C28" s="9">
        <f t="shared" ref="C28:D28" si="4">SUM(C16,C27)</f>
        <v>0</v>
      </c>
      <c r="D28" s="9">
        <f t="shared" si="4"/>
        <v>0</v>
      </c>
    </row>
  </sheetData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90" zoomScaleNormal="90" workbookViewId="0">
      <selection activeCell="S17" sqref="S17"/>
    </sheetView>
  </sheetViews>
  <sheetFormatPr defaultRowHeight="11.25"/>
  <cols>
    <col min="1" max="1" width="12.33203125" style="2" customWidth="1"/>
    <col min="2" max="2" width="56.5" style="43" customWidth="1"/>
    <col min="3" max="5" width="21.33203125" style="40" customWidth="1"/>
    <col min="6" max="16384" width="9.33203125" style="2"/>
  </cols>
  <sheetData>
    <row r="1" spans="1:5" s="31" customFormat="1" ht="15.75">
      <c r="A1" s="32" t="s">
        <v>74</v>
      </c>
      <c r="B1" s="42"/>
      <c r="C1" s="39"/>
      <c r="D1" s="39"/>
      <c r="E1" s="39"/>
    </row>
    <row r="2" spans="1:5" s="31" customFormat="1" ht="15.75">
      <c r="A2" s="32"/>
      <c r="B2" s="42"/>
      <c r="C2" s="39"/>
      <c r="D2" s="39"/>
      <c r="E2" s="39"/>
    </row>
    <row r="3" spans="1:5" s="31" customFormat="1" ht="15.75">
      <c r="A3" s="32" t="s">
        <v>77</v>
      </c>
      <c r="B3" s="42"/>
      <c r="C3" s="39"/>
      <c r="D3" s="39"/>
      <c r="E3" s="39"/>
    </row>
    <row r="4" spans="1:5" s="31" customFormat="1" ht="15.75">
      <c r="A4" s="32"/>
      <c r="B4" s="42"/>
      <c r="C4" s="39"/>
      <c r="D4" s="39"/>
      <c r="E4" s="39"/>
    </row>
    <row r="5" spans="1:5" s="31" customFormat="1" ht="15.75">
      <c r="A5" s="32" t="s">
        <v>78</v>
      </c>
      <c r="B5" s="42"/>
      <c r="C5" s="39"/>
      <c r="D5" s="39"/>
      <c r="E5" s="39"/>
    </row>
    <row r="6" spans="1:5">
      <c r="A6" s="3"/>
    </row>
    <row r="7" spans="1:5" s="37" customFormat="1" ht="34.5" customHeight="1">
      <c r="A7" s="65" t="s">
        <v>37</v>
      </c>
      <c r="B7" s="65"/>
      <c r="C7" s="25" t="s">
        <v>85</v>
      </c>
      <c r="D7" s="25" t="s">
        <v>92</v>
      </c>
      <c r="E7" s="25" t="s">
        <v>93</v>
      </c>
    </row>
    <row r="8" spans="1:5" s="35" customFormat="1">
      <c r="A8" s="66">
        <v>1</v>
      </c>
      <c r="B8" s="66"/>
      <c r="C8" s="1">
        <v>2</v>
      </c>
      <c r="D8" s="1">
        <v>3</v>
      </c>
      <c r="E8" s="1">
        <v>4</v>
      </c>
    </row>
    <row r="9" spans="1:5" s="34" customFormat="1" ht="15">
      <c r="A9" s="36"/>
      <c r="B9" s="44" t="s">
        <v>38</v>
      </c>
      <c r="C9" s="9">
        <f>SUM(C10,C15)</f>
        <v>1359886833</v>
      </c>
      <c r="D9" s="9">
        <f>SUM(D10,D15)</f>
        <v>-163131540</v>
      </c>
      <c r="E9" s="9">
        <f>SUM(C9,D9)</f>
        <v>1196755293</v>
      </c>
    </row>
    <row r="10" spans="1:5" s="37" customFormat="1" ht="14.25">
      <c r="A10" s="46" t="s">
        <v>3</v>
      </c>
      <c r="B10" s="44" t="s">
        <v>39</v>
      </c>
      <c r="C10" s="9">
        <f>SUM(C11:C14)</f>
        <v>1358586833</v>
      </c>
      <c r="D10" s="9">
        <f>SUM(D11:D14)</f>
        <v>-163131043</v>
      </c>
      <c r="E10" s="9">
        <f t="shared" ref="E10:E29" si="0">SUM(C10,D10)</f>
        <v>1195455790</v>
      </c>
    </row>
    <row r="11" spans="1:5" s="34" customFormat="1" ht="30">
      <c r="A11" s="47" t="s">
        <v>18</v>
      </c>
      <c r="B11" s="56" t="s">
        <v>40</v>
      </c>
      <c r="C11" s="6">
        <v>1153700</v>
      </c>
      <c r="D11" s="6">
        <v>877146</v>
      </c>
      <c r="E11" s="6">
        <f t="shared" si="0"/>
        <v>2030846</v>
      </c>
    </row>
    <row r="12" spans="1:5" s="34" customFormat="1" ht="30">
      <c r="A12" s="47" t="s">
        <v>19</v>
      </c>
      <c r="B12" s="56" t="s">
        <v>41</v>
      </c>
      <c r="C12" s="6">
        <v>111500</v>
      </c>
      <c r="D12" s="6">
        <v>-103500</v>
      </c>
      <c r="E12" s="6">
        <f t="shared" si="0"/>
        <v>8000</v>
      </c>
    </row>
    <row r="13" spans="1:5" s="34" customFormat="1" ht="30">
      <c r="A13" s="47" t="s">
        <v>20</v>
      </c>
      <c r="B13" s="56" t="s">
        <v>42</v>
      </c>
      <c r="C13" s="6">
        <v>230000</v>
      </c>
      <c r="D13" s="6">
        <v>-4689</v>
      </c>
      <c r="E13" s="6">
        <f t="shared" si="0"/>
        <v>225311</v>
      </c>
    </row>
    <row r="14" spans="1:5" s="34" customFormat="1" ht="15">
      <c r="A14" s="47" t="s">
        <v>21</v>
      </c>
      <c r="B14" s="56" t="s">
        <v>43</v>
      </c>
      <c r="C14" s="6">
        <v>1357091633</v>
      </c>
      <c r="D14" s="6">
        <v>-163900000</v>
      </c>
      <c r="E14" s="6">
        <f t="shared" si="0"/>
        <v>1193191633</v>
      </c>
    </row>
    <row r="15" spans="1:5" s="37" customFormat="1" ht="14.25">
      <c r="A15" s="46" t="s">
        <v>2</v>
      </c>
      <c r="B15" s="44" t="s">
        <v>54</v>
      </c>
      <c r="C15" s="9">
        <f>SUM(C16)</f>
        <v>1300000</v>
      </c>
      <c r="D15" s="9">
        <f>SUM(D16)</f>
        <v>-497</v>
      </c>
      <c r="E15" s="9">
        <f t="shared" si="0"/>
        <v>1299503</v>
      </c>
    </row>
    <row r="16" spans="1:5" s="34" customFormat="1" ht="15">
      <c r="A16" s="47" t="s">
        <v>22</v>
      </c>
      <c r="B16" s="56" t="s">
        <v>44</v>
      </c>
      <c r="C16" s="6">
        <v>1300000</v>
      </c>
      <c r="D16" s="6">
        <v>-497</v>
      </c>
      <c r="E16" s="6">
        <f t="shared" si="0"/>
        <v>1299503</v>
      </c>
    </row>
    <row r="17" spans="1:5" s="34" customFormat="1" ht="9" customHeight="1">
      <c r="A17" s="61"/>
      <c r="B17" s="62"/>
      <c r="C17" s="63"/>
      <c r="D17" s="63"/>
      <c r="E17" s="41"/>
    </row>
    <row r="18" spans="1:5" s="11" customFormat="1" ht="15">
      <c r="A18" s="46"/>
      <c r="B18" s="44" t="s">
        <v>45</v>
      </c>
      <c r="C18" s="9">
        <f>SUM(C19,C26)</f>
        <v>1508686833</v>
      </c>
      <c r="D18" s="9">
        <f>SUM(D19,D26)</f>
        <v>-163900000</v>
      </c>
      <c r="E18" s="9">
        <f t="shared" si="0"/>
        <v>1344786833</v>
      </c>
    </row>
    <row r="19" spans="1:5" s="21" customFormat="1" ht="14.25">
      <c r="A19" s="46" t="s">
        <v>1</v>
      </c>
      <c r="B19" s="44" t="s">
        <v>46</v>
      </c>
      <c r="C19" s="9">
        <f>SUM(C20:C25)</f>
        <v>911041090</v>
      </c>
      <c r="D19" s="9">
        <f>SUM(D20:D25)</f>
        <v>-24761022.000000015</v>
      </c>
      <c r="E19" s="9">
        <f t="shared" si="0"/>
        <v>886280068</v>
      </c>
    </row>
    <row r="20" spans="1:5" s="11" customFormat="1" ht="15">
      <c r="A20" s="47" t="s">
        <v>23</v>
      </c>
      <c r="B20" s="56" t="s">
        <v>47</v>
      </c>
      <c r="C20" s="6">
        <v>542893421</v>
      </c>
      <c r="D20" s="6">
        <v>16295307</v>
      </c>
      <c r="E20" s="6">
        <f t="shared" si="0"/>
        <v>559188728</v>
      </c>
    </row>
    <row r="21" spans="1:5" s="11" customFormat="1" ht="15">
      <c r="A21" s="47" t="s">
        <v>24</v>
      </c>
      <c r="B21" s="56" t="s">
        <v>48</v>
      </c>
      <c r="C21" s="6">
        <v>362190570</v>
      </c>
      <c r="D21" s="6">
        <v>-42052498.000000015</v>
      </c>
      <c r="E21" s="6">
        <f t="shared" si="0"/>
        <v>320138072</v>
      </c>
    </row>
    <row r="22" spans="1:5" s="11" customFormat="1" ht="15">
      <c r="A22" s="47" t="s">
        <v>25</v>
      </c>
      <c r="B22" s="56" t="s">
        <v>49</v>
      </c>
      <c r="C22" s="6">
        <v>1100799</v>
      </c>
      <c r="D22" s="6">
        <v>398669</v>
      </c>
      <c r="E22" s="6">
        <f t="shared" si="0"/>
        <v>1499468</v>
      </c>
    </row>
    <row r="23" spans="1:5" s="11" customFormat="1" ht="15">
      <c r="A23" s="64" t="s">
        <v>94</v>
      </c>
      <c r="B23" s="56" t="s">
        <v>95</v>
      </c>
      <c r="C23" s="6"/>
      <c r="D23" s="6">
        <v>30000</v>
      </c>
      <c r="E23" s="6">
        <f t="shared" si="0"/>
        <v>30000</v>
      </c>
    </row>
    <row r="24" spans="1:5" s="11" customFormat="1" ht="30">
      <c r="A24" s="47" t="s">
        <v>26</v>
      </c>
      <c r="B24" s="56" t="s">
        <v>50</v>
      </c>
      <c r="C24" s="6">
        <v>2376000</v>
      </c>
      <c r="D24" s="6">
        <v>90500</v>
      </c>
      <c r="E24" s="6">
        <f t="shared" si="0"/>
        <v>2466500</v>
      </c>
    </row>
    <row r="25" spans="1:5" s="11" customFormat="1" ht="30">
      <c r="A25" s="47" t="s">
        <v>27</v>
      </c>
      <c r="B25" s="56" t="s">
        <v>90</v>
      </c>
      <c r="C25" s="6">
        <v>2480300</v>
      </c>
      <c r="D25" s="6">
        <v>477000</v>
      </c>
      <c r="E25" s="6">
        <f t="shared" si="0"/>
        <v>2957300</v>
      </c>
    </row>
    <row r="26" spans="1:5" s="21" customFormat="1" ht="14.25">
      <c r="A26" s="46" t="s">
        <v>0</v>
      </c>
      <c r="B26" s="44" t="s">
        <v>51</v>
      </c>
      <c r="C26" s="9">
        <f>SUM(C27:C29)</f>
        <v>597645743</v>
      </c>
      <c r="D26" s="9">
        <f>SUM(D27:D29)</f>
        <v>-139138978</v>
      </c>
      <c r="E26" s="9">
        <f t="shared" si="0"/>
        <v>458506765</v>
      </c>
    </row>
    <row r="27" spans="1:5" s="11" customFormat="1" ht="15">
      <c r="A27" s="47" t="s">
        <v>28</v>
      </c>
      <c r="B27" s="56" t="s">
        <v>52</v>
      </c>
      <c r="C27" s="6">
        <v>1387942</v>
      </c>
      <c r="D27" s="6">
        <v>554365</v>
      </c>
      <c r="E27" s="6">
        <f t="shared" si="0"/>
        <v>1942307</v>
      </c>
    </row>
    <row r="28" spans="1:5" s="11" customFormat="1" ht="15">
      <c r="A28" s="47" t="s">
        <v>29</v>
      </c>
      <c r="B28" s="56" t="s">
        <v>53</v>
      </c>
      <c r="C28" s="6">
        <v>595057801</v>
      </c>
      <c r="D28" s="6">
        <v>-139603343</v>
      </c>
      <c r="E28" s="6">
        <f t="shared" si="0"/>
        <v>455454458</v>
      </c>
    </row>
    <row r="29" spans="1:5" s="11" customFormat="1" ht="15">
      <c r="A29" s="47" t="s">
        <v>88</v>
      </c>
      <c r="B29" s="56" t="s">
        <v>89</v>
      </c>
      <c r="C29" s="6">
        <v>1200000</v>
      </c>
      <c r="D29" s="6">
        <v>-90000</v>
      </c>
      <c r="E29" s="6">
        <f t="shared" si="0"/>
        <v>1110000</v>
      </c>
    </row>
  </sheetData>
  <mergeCells count="2">
    <mergeCell ref="A7:B7"/>
    <mergeCell ref="A8:B8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90" zoomScaleNormal="90" workbookViewId="0">
      <selection activeCell="S17" sqref="S17"/>
    </sheetView>
  </sheetViews>
  <sheetFormatPr defaultRowHeight="11.25"/>
  <cols>
    <col min="1" max="1" width="12.6640625" style="3" customWidth="1"/>
    <col min="2" max="2" width="56.33203125" style="45" customWidth="1"/>
    <col min="3" max="5" width="21.33203125" style="5" customWidth="1"/>
    <col min="6" max="16384" width="9.33203125" style="3"/>
  </cols>
  <sheetData>
    <row r="1" spans="1:5" s="30" customFormat="1" ht="15.75">
      <c r="A1" s="32" t="s">
        <v>79</v>
      </c>
      <c r="B1" s="42"/>
      <c r="C1" s="39"/>
      <c r="D1" s="39"/>
      <c r="E1" s="39"/>
    </row>
    <row r="2" spans="1:5" ht="9" customHeight="1"/>
    <row r="3" spans="1:5" s="26" customFormat="1" ht="33" customHeight="1">
      <c r="A3" s="65" t="s">
        <v>37</v>
      </c>
      <c r="B3" s="65"/>
      <c r="C3" s="25" t="s">
        <v>85</v>
      </c>
      <c r="D3" s="25" t="s">
        <v>92</v>
      </c>
      <c r="E3" s="25" t="s">
        <v>93</v>
      </c>
    </row>
    <row r="4" spans="1:5" s="2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11" customFormat="1" ht="15">
      <c r="A5" s="8"/>
      <c r="B5" s="17" t="s">
        <v>38</v>
      </c>
      <c r="C5" s="9">
        <f>SUM(C6,C8,C10,C12,C15,C17)</f>
        <v>1359886833</v>
      </c>
      <c r="D5" s="9">
        <f>SUM(D6,D8,D10,D12,D15,D17)</f>
        <v>-163131540</v>
      </c>
      <c r="E5" s="9">
        <f>SUM(C5,D5)</f>
        <v>1196755293</v>
      </c>
    </row>
    <row r="6" spans="1:5" s="21" customFormat="1" ht="14.25">
      <c r="A6" s="46" t="s">
        <v>30</v>
      </c>
      <c r="B6" s="17" t="s">
        <v>55</v>
      </c>
      <c r="C6" s="9">
        <f>SUM(C7)</f>
        <v>1352875365</v>
      </c>
      <c r="D6" s="9">
        <f>SUM(D7)</f>
        <v>-163400000</v>
      </c>
      <c r="E6" s="9">
        <f t="shared" ref="E6:E33" si="0">SUM(C6,D6)</f>
        <v>1189475365</v>
      </c>
    </row>
    <row r="7" spans="1:5" s="11" customFormat="1" ht="15">
      <c r="A7" s="47" t="s">
        <v>32</v>
      </c>
      <c r="B7" s="56" t="s">
        <v>55</v>
      </c>
      <c r="C7" s="6">
        <v>1352875365</v>
      </c>
      <c r="D7" s="6">
        <v>-163400000</v>
      </c>
      <c r="E7" s="6">
        <f t="shared" si="0"/>
        <v>1189475365</v>
      </c>
    </row>
    <row r="8" spans="1:5" s="21" customFormat="1" ht="14.25">
      <c r="A8" s="46" t="s">
        <v>1</v>
      </c>
      <c r="B8" s="17" t="s">
        <v>56</v>
      </c>
      <c r="C8" s="9">
        <f>SUM(C9)</f>
        <v>230000</v>
      </c>
      <c r="D8" s="9">
        <f>SUM(D9)</f>
        <v>-4689</v>
      </c>
      <c r="E8" s="9">
        <f t="shared" si="0"/>
        <v>225311</v>
      </c>
    </row>
    <row r="9" spans="1:5" s="11" customFormat="1" ht="15">
      <c r="A9" s="47" t="s">
        <v>23</v>
      </c>
      <c r="B9" s="56" t="s">
        <v>56</v>
      </c>
      <c r="C9" s="6">
        <v>230000</v>
      </c>
      <c r="D9" s="6">
        <v>-4689</v>
      </c>
      <c r="E9" s="6">
        <f t="shared" si="0"/>
        <v>225311</v>
      </c>
    </row>
    <row r="10" spans="1:5" s="21" customFormat="1" ht="14.25">
      <c r="A10" s="46" t="s">
        <v>0</v>
      </c>
      <c r="B10" s="17" t="s">
        <v>57</v>
      </c>
      <c r="C10" s="9">
        <f>SUM(C11)</f>
        <v>111500</v>
      </c>
      <c r="D10" s="9">
        <f>SUM(D11)</f>
        <v>-103500</v>
      </c>
      <c r="E10" s="9">
        <f t="shared" si="0"/>
        <v>8000</v>
      </c>
    </row>
    <row r="11" spans="1:5" s="11" customFormat="1" ht="15">
      <c r="A11" s="47" t="s">
        <v>33</v>
      </c>
      <c r="B11" s="56" t="s">
        <v>58</v>
      </c>
      <c r="C11" s="6">
        <v>111500</v>
      </c>
      <c r="D11" s="6">
        <v>-103500</v>
      </c>
      <c r="E11" s="6">
        <f t="shared" si="0"/>
        <v>8000</v>
      </c>
    </row>
    <row r="12" spans="1:5" s="21" customFormat="1" ht="14.25">
      <c r="A12" s="46" t="s">
        <v>31</v>
      </c>
      <c r="B12" s="17" t="s">
        <v>59</v>
      </c>
      <c r="C12" s="9">
        <f>SUM(C13:C14)</f>
        <v>1153700</v>
      </c>
      <c r="D12" s="9">
        <f>SUM(D13:D14)</f>
        <v>877146</v>
      </c>
      <c r="E12" s="9">
        <f t="shared" si="0"/>
        <v>2030846</v>
      </c>
    </row>
    <row r="13" spans="1:5" s="11" customFormat="1" ht="15">
      <c r="A13" s="47" t="s">
        <v>34</v>
      </c>
      <c r="B13" s="56" t="s">
        <v>60</v>
      </c>
      <c r="C13" s="6">
        <v>743700</v>
      </c>
      <c r="D13" s="6">
        <v>1228786</v>
      </c>
      <c r="E13" s="6">
        <f t="shared" si="0"/>
        <v>1972486</v>
      </c>
    </row>
    <row r="14" spans="1:5" s="11" customFormat="1" ht="15">
      <c r="A14" s="47" t="s">
        <v>35</v>
      </c>
      <c r="B14" s="56" t="s">
        <v>61</v>
      </c>
      <c r="C14" s="6">
        <v>410000</v>
      </c>
      <c r="D14" s="6">
        <v>-351640</v>
      </c>
      <c r="E14" s="6">
        <f t="shared" si="0"/>
        <v>58360</v>
      </c>
    </row>
    <row r="15" spans="1:5" s="21" customFormat="1" ht="28.5">
      <c r="A15" s="46" t="s">
        <v>2</v>
      </c>
      <c r="B15" s="17" t="s">
        <v>62</v>
      </c>
      <c r="C15" s="9">
        <f>SUM(C16)</f>
        <v>1300000</v>
      </c>
      <c r="D15" s="9">
        <f>SUM(D16)</f>
        <v>-497</v>
      </c>
      <c r="E15" s="9">
        <f t="shared" si="0"/>
        <v>1299503</v>
      </c>
    </row>
    <row r="16" spans="1:5" s="11" customFormat="1" ht="30">
      <c r="A16" s="47" t="s">
        <v>36</v>
      </c>
      <c r="B16" s="56" t="s">
        <v>62</v>
      </c>
      <c r="C16" s="6">
        <v>1300000</v>
      </c>
      <c r="D16" s="6">
        <v>-497</v>
      </c>
      <c r="E16" s="6">
        <f t="shared" si="0"/>
        <v>1299503</v>
      </c>
    </row>
    <row r="17" spans="1:5" s="21" customFormat="1" ht="14.25">
      <c r="A17" s="46" t="s">
        <v>71</v>
      </c>
      <c r="B17" s="17" t="s">
        <v>87</v>
      </c>
      <c r="C17" s="9">
        <f>SUM(C18)</f>
        <v>4216268</v>
      </c>
      <c r="D17" s="9">
        <f>SUM(D18)</f>
        <v>-500000</v>
      </c>
      <c r="E17" s="9">
        <f t="shared" si="0"/>
        <v>3716268</v>
      </c>
    </row>
    <row r="18" spans="1:5" s="11" customFormat="1" ht="15">
      <c r="A18" s="47" t="s">
        <v>86</v>
      </c>
      <c r="B18" s="56" t="s">
        <v>87</v>
      </c>
      <c r="C18" s="6">
        <v>4216268</v>
      </c>
      <c r="D18" s="6">
        <v>-500000</v>
      </c>
      <c r="E18" s="6">
        <f t="shared" si="0"/>
        <v>3716268</v>
      </c>
    </row>
    <row r="19" spans="1:5" s="11" customFormat="1" ht="8.25" customHeight="1">
      <c r="A19" s="38"/>
      <c r="B19" s="16"/>
      <c r="C19" s="6"/>
      <c r="D19" s="6"/>
      <c r="E19" s="6"/>
    </row>
    <row r="20" spans="1:5" s="11" customFormat="1" ht="15">
      <c r="A20" s="46"/>
      <c r="B20" s="44" t="s">
        <v>45</v>
      </c>
      <c r="C20" s="9">
        <f>SUM(C21,C23,C25,C27,C30,C32)</f>
        <v>1508686833</v>
      </c>
      <c r="D20" s="9">
        <f>SUM(D21,D23,D25,D27,D30,D32)</f>
        <v>-163900000</v>
      </c>
      <c r="E20" s="9">
        <f t="shared" si="0"/>
        <v>1344786833</v>
      </c>
    </row>
    <row r="21" spans="1:5" s="21" customFormat="1" ht="14.25">
      <c r="A21" s="46" t="s">
        <v>30</v>
      </c>
      <c r="B21" s="44" t="s">
        <v>55</v>
      </c>
      <c r="C21" s="9">
        <f>SUM(C22)</f>
        <v>1352875365</v>
      </c>
      <c r="D21" s="9">
        <f>SUM(D22)</f>
        <v>-163400000</v>
      </c>
      <c r="E21" s="9">
        <f t="shared" si="0"/>
        <v>1189475365</v>
      </c>
    </row>
    <row r="22" spans="1:5" s="11" customFormat="1" ht="15">
      <c r="A22" s="47" t="s">
        <v>32</v>
      </c>
      <c r="B22" s="56" t="s">
        <v>55</v>
      </c>
      <c r="C22" s="6">
        <v>1352875365</v>
      </c>
      <c r="D22" s="6">
        <v>-163400000</v>
      </c>
      <c r="E22" s="6">
        <f t="shared" si="0"/>
        <v>1189475365</v>
      </c>
    </row>
    <row r="23" spans="1:5" s="21" customFormat="1" ht="14.25">
      <c r="A23" s="46" t="s">
        <v>1</v>
      </c>
      <c r="B23" s="44" t="s">
        <v>56</v>
      </c>
      <c r="C23" s="9">
        <f>SUM(C24)</f>
        <v>480000</v>
      </c>
      <c r="D23" s="9">
        <f>SUM(D24)</f>
        <v>200000</v>
      </c>
      <c r="E23" s="9">
        <f t="shared" si="0"/>
        <v>680000</v>
      </c>
    </row>
    <row r="24" spans="1:5" s="11" customFormat="1" ht="15">
      <c r="A24" s="47" t="s">
        <v>23</v>
      </c>
      <c r="B24" s="56" t="s">
        <v>56</v>
      </c>
      <c r="C24" s="6">
        <v>480000</v>
      </c>
      <c r="D24" s="6">
        <v>200000</v>
      </c>
      <c r="E24" s="6">
        <f t="shared" si="0"/>
        <v>680000</v>
      </c>
    </row>
    <row r="25" spans="1:5" s="21" customFormat="1" ht="14.25">
      <c r="A25" s="46" t="s">
        <v>0</v>
      </c>
      <c r="B25" s="44" t="s">
        <v>57</v>
      </c>
      <c r="C25" s="9">
        <f>SUM(C26)</f>
        <v>1411500</v>
      </c>
      <c r="D25" s="9">
        <f>SUM(D26)</f>
        <v>-453204</v>
      </c>
      <c r="E25" s="9">
        <f t="shared" si="0"/>
        <v>958296</v>
      </c>
    </row>
    <row r="26" spans="1:5" s="11" customFormat="1" ht="15">
      <c r="A26" s="47" t="s">
        <v>33</v>
      </c>
      <c r="B26" s="56" t="s">
        <v>58</v>
      </c>
      <c r="C26" s="6">
        <v>1411500</v>
      </c>
      <c r="D26" s="6">
        <v>-453204</v>
      </c>
      <c r="E26" s="6">
        <f t="shared" si="0"/>
        <v>958296</v>
      </c>
    </row>
    <row r="27" spans="1:5" s="21" customFormat="1" ht="14.25">
      <c r="A27" s="46" t="s">
        <v>31</v>
      </c>
      <c r="B27" s="44" t="s">
        <v>59</v>
      </c>
      <c r="C27" s="9">
        <f>SUM(C28:C29)</f>
        <v>146253700</v>
      </c>
      <c r="D27" s="9">
        <f>SUM(D28:D29)</f>
        <v>253204</v>
      </c>
      <c r="E27" s="9">
        <f t="shared" si="0"/>
        <v>146506904</v>
      </c>
    </row>
    <row r="28" spans="1:5" s="11" customFormat="1" ht="15">
      <c r="A28" s="47" t="s">
        <v>34</v>
      </c>
      <c r="B28" s="56" t="s">
        <v>60</v>
      </c>
      <c r="C28" s="6">
        <v>1043700</v>
      </c>
      <c r="D28" s="6"/>
      <c r="E28" s="6">
        <f t="shared" si="0"/>
        <v>1043700</v>
      </c>
    </row>
    <row r="29" spans="1:5" s="11" customFormat="1" ht="15">
      <c r="A29" s="47" t="s">
        <v>35</v>
      </c>
      <c r="B29" s="56" t="s">
        <v>61</v>
      </c>
      <c r="C29" s="6">
        <v>145210000</v>
      </c>
      <c r="D29" s="6">
        <v>253204</v>
      </c>
      <c r="E29" s="6">
        <f t="shared" si="0"/>
        <v>145463204</v>
      </c>
    </row>
    <row r="30" spans="1:5" s="21" customFormat="1" ht="28.5">
      <c r="A30" s="46" t="s">
        <v>2</v>
      </c>
      <c r="B30" s="44" t="s">
        <v>62</v>
      </c>
      <c r="C30" s="9">
        <f>SUM(C31)</f>
        <v>3450000</v>
      </c>
      <c r="D30" s="9">
        <f>SUM(D31)</f>
        <v>0</v>
      </c>
      <c r="E30" s="9">
        <f t="shared" si="0"/>
        <v>3450000</v>
      </c>
    </row>
    <row r="31" spans="1:5" s="11" customFormat="1" ht="30">
      <c r="A31" s="47" t="s">
        <v>36</v>
      </c>
      <c r="B31" s="56" t="s">
        <v>62</v>
      </c>
      <c r="C31" s="6">
        <v>3450000</v>
      </c>
      <c r="D31" s="6"/>
      <c r="E31" s="6">
        <f t="shared" si="0"/>
        <v>3450000</v>
      </c>
    </row>
    <row r="32" spans="1:5" s="21" customFormat="1" ht="14.25">
      <c r="A32" s="46" t="s">
        <v>71</v>
      </c>
      <c r="B32" s="17" t="s">
        <v>87</v>
      </c>
      <c r="C32" s="9">
        <f>SUM(C33)</f>
        <v>4216268</v>
      </c>
      <c r="D32" s="9">
        <f>SUM(D33)</f>
        <v>-500000</v>
      </c>
      <c r="E32" s="9">
        <f t="shared" si="0"/>
        <v>3716268</v>
      </c>
    </row>
    <row r="33" spans="1:5" s="11" customFormat="1" ht="15">
      <c r="A33" s="47" t="s">
        <v>86</v>
      </c>
      <c r="B33" s="56" t="s">
        <v>87</v>
      </c>
      <c r="C33" s="6">
        <v>4216268</v>
      </c>
      <c r="D33" s="6">
        <v>-500000</v>
      </c>
      <c r="E33" s="6">
        <f t="shared" si="0"/>
        <v>3716268</v>
      </c>
    </row>
  </sheetData>
  <mergeCells count="2">
    <mergeCell ref="A3:B3"/>
    <mergeCell ref="A4:B4"/>
  </mergeCells>
  <printOptions horizontalCentered="1"/>
  <pageMargins left="0.35433070866141736" right="0.35433070866141736" top="0.45" bottom="0.47" header="0.23622047244094491" footer="0.26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S17" sqref="S17"/>
    </sheetView>
  </sheetViews>
  <sheetFormatPr defaultRowHeight="11.25"/>
  <cols>
    <col min="1" max="1" width="12.5" style="4" customWidth="1"/>
    <col min="2" max="2" width="56.6640625" style="4" customWidth="1"/>
    <col min="3" max="5" width="21.33203125" style="49" customWidth="1"/>
    <col min="6" max="16384" width="9.33203125" style="4"/>
  </cols>
  <sheetData>
    <row r="1" spans="1:5" s="48" customFormat="1" ht="15.75">
      <c r="A1" s="22" t="s">
        <v>80</v>
      </c>
      <c r="B1" s="22"/>
      <c r="C1" s="50"/>
      <c r="D1" s="50"/>
      <c r="E1" s="50"/>
    </row>
    <row r="3" spans="1:5" s="37" customFormat="1" ht="33.75" customHeight="1">
      <c r="A3" s="65" t="s">
        <v>37</v>
      </c>
      <c r="B3" s="65"/>
      <c r="C3" s="25" t="s">
        <v>85</v>
      </c>
      <c r="D3" s="25" t="s">
        <v>92</v>
      </c>
      <c r="E3" s="25" t="s">
        <v>93</v>
      </c>
    </row>
    <row r="4" spans="1:5" s="35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11" customFormat="1" ht="15">
      <c r="A5" s="36"/>
      <c r="B5" s="36" t="s">
        <v>45</v>
      </c>
      <c r="C5" s="9">
        <f>SUM(C6)</f>
        <v>1508686833</v>
      </c>
      <c r="D5" s="9">
        <f>SUM(D6)</f>
        <v>-163900000</v>
      </c>
      <c r="E5" s="9">
        <f>SUM(C5,D5)</f>
        <v>1344786833</v>
      </c>
    </row>
    <row r="6" spans="1:5" s="21" customFormat="1" ht="14.25">
      <c r="A6" s="46" t="s">
        <v>63</v>
      </c>
      <c r="B6" s="36" t="s">
        <v>64</v>
      </c>
      <c r="C6" s="9">
        <f>SUM(C7:C8)</f>
        <v>1508686833</v>
      </c>
      <c r="D6" s="9">
        <f>SUM(D7:D8)</f>
        <v>-163900000</v>
      </c>
      <c r="E6" s="9">
        <f t="shared" ref="E6:E8" si="0">SUM(C6,D6)</f>
        <v>1344786833</v>
      </c>
    </row>
    <row r="7" spans="1:5" s="11" customFormat="1" ht="15">
      <c r="A7" s="47" t="s">
        <v>67</v>
      </c>
      <c r="B7" s="38" t="s">
        <v>65</v>
      </c>
      <c r="C7" s="6">
        <v>1483784903</v>
      </c>
      <c r="D7" s="6">
        <v>-162644700</v>
      </c>
      <c r="E7" s="6">
        <f t="shared" si="0"/>
        <v>1321140203</v>
      </c>
    </row>
    <row r="8" spans="1:5" s="11" customFormat="1" ht="15">
      <c r="A8" s="47" t="s">
        <v>68</v>
      </c>
      <c r="B8" s="38" t="s">
        <v>66</v>
      </c>
      <c r="C8" s="6">
        <v>24901930</v>
      </c>
      <c r="D8" s="6">
        <v>-1255300</v>
      </c>
      <c r="E8" s="6">
        <f t="shared" si="0"/>
        <v>23646630</v>
      </c>
    </row>
    <row r="18" spans="1:4">
      <c r="A18" s="59"/>
      <c r="B18" s="59"/>
      <c r="C18" s="60"/>
      <c r="D18" s="60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S17" sqref="S17"/>
    </sheetView>
  </sheetViews>
  <sheetFormatPr defaultRowHeight="11.25"/>
  <cols>
    <col min="1" max="1" width="11.1640625" style="3" customWidth="1"/>
    <col min="2" max="2" width="60.33203125" style="3" customWidth="1"/>
    <col min="3" max="5" width="20.83203125" style="5" customWidth="1"/>
    <col min="6" max="16384" width="9.33203125" style="3"/>
  </cols>
  <sheetData>
    <row r="1" spans="1:5" s="30" customFormat="1" ht="15.75">
      <c r="A1" s="32" t="s">
        <v>81</v>
      </c>
      <c r="B1" s="32"/>
      <c r="C1" s="39"/>
      <c r="D1" s="39"/>
      <c r="E1" s="39"/>
    </row>
    <row r="2" spans="1:5">
      <c r="A2" s="53"/>
      <c r="B2" s="53"/>
      <c r="C2" s="54"/>
      <c r="D2" s="54"/>
      <c r="E2" s="54"/>
    </row>
    <row r="3" spans="1:5" s="30" customFormat="1" ht="15.75">
      <c r="A3" s="32" t="s">
        <v>82</v>
      </c>
      <c r="B3" s="32"/>
      <c r="C3" s="39"/>
      <c r="D3" s="39"/>
      <c r="E3" s="39"/>
    </row>
    <row r="5" spans="1:5" s="26" customFormat="1" ht="35.25" customHeight="1">
      <c r="A5" s="65" t="s">
        <v>37</v>
      </c>
      <c r="B5" s="65"/>
      <c r="C5" s="25" t="s">
        <v>85</v>
      </c>
      <c r="D5" s="25" t="s">
        <v>92</v>
      </c>
      <c r="E5" s="25" t="s">
        <v>93</v>
      </c>
    </row>
    <row r="6" spans="1:5" s="2" customFormat="1">
      <c r="A6" s="66">
        <v>1</v>
      </c>
      <c r="B6" s="66"/>
      <c r="C6" s="1">
        <v>2</v>
      </c>
      <c r="D6" s="1">
        <v>3</v>
      </c>
      <c r="E6" s="1">
        <v>4</v>
      </c>
    </row>
    <row r="7" spans="1:5" s="7" customFormat="1" ht="15">
      <c r="A7" s="52" t="s">
        <v>71</v>
      </c>
      <c r="B7" s="33" t="s">
        <v>69</v>
      </c>
      <c r="C7" s="55">
        <v>0</v>
      </c>
      <c r="D7" s="55">
        <v>0</v>
      </c>
      <c r="E7" s="55">
        <v>0</v>
      </c>
    </row>
    <row r="8" spans="1:5" s="7" customFormat="1" ht="15">
      <c r="A8" s="52" t="s">
        <v>31</v>
      </c>
      <c r="B8" s="33" t="s">
        <v>70</v>
      </c>
      <c r="C8" s="55">
        <v>0</v>
      </c>
      <c r="D8" s="55">
        <v>0</v>
      </c>
      <c r="E8" s="55">
        <v>0</v>
      </c>
    </row>
    <row r="16" spans="1:5">
      <c r="A16" s="53"/>
      <c r="B16" s="53"/>
      <c r="C16" s="54"/>
      <c r="D16" s="54"/>
    </row>
  </sheetData>
  <mergeCells count="2">
    <mergeCell ref="A5:B5"/>
    <mergeCell ref="A6:B6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90" zoomScaleNormal="90" workbookViewId="0">
      <selection activeCell="S17" sqref="S17"/>
    </sheetView>
  </sheetViews>
  <sheetFormatPr defaultRowHeight="11.25"/>
  <cols>
    <col min="1" max="1" width="9.33203125" style="3"/>
    <col min="2" max="2" width="62" style="3" customWidth="1"/>
    <col min="3" max="5" width="21.1640625" style="3" customWidth="1"/>
    <col min="6" max="16384" width="9.33203125" style="3"/>
  </cols>
  <sheetData>
    <row r="1" spans="1:5" s="30" customFormat="1" ht="15.75">
      <c r="A1" s="32" t="s">
        <v>83</v>
      </c>
      <c r="B1" s="32"/>
      <c r="C1" s="32"/>
      <c r="D1" s="32"/>
      <c r="E1" s="32"/>
    </row>
    <row r="2" spans="1:5" s="51" customFormat="1" ht="15.75"/>
    <row r="3" spans="1:5" s="26" customFormat="1" ht="31.5" customHeight="1">
      <c r="A3" s="65" t="s">
        <v>37</v>
      </c>
      <c r="B3" s="65"/>
      <c r="C3" s="25" t="s">
        <v>85</v>
      </c>
      <c r="D3" s="25" t="s">
        <v>92</v>
      </c>
      <c r="E3" s="25" t="s">
        <v>93</v>
      </c>
    </row>
    <row r="4" spans="1:5" s="2" customFormat="1">
      <c r="A4" s="66">
        <v>1</v>
      </c>
      <c r="B4" s="66"/>
      <c r="C4" s="1">
        <v>2</v>
      </c>
      <c r="D4" s="1">
        <v>3</v>
      </c>
      <c r="E4" s="1">
        <v>4</v>
      </c>
    </row>
    <row r="5" spans="1:5" s="7" customFormat="1" ht="15">
      <c r="A5" s="33"/>
      <c r="B5" s="33" t="s">
        <v>72</v>
      </c>
      <c r="C5" s="57">
        <v>0</v>
      </c>
      <c r="D5" s="57">
        <v>0</v>
      </c>
      <c r="E5" s="57">
        <v>0</v>
      </c>
    </row>
    <row r="6" spans="1:5" s="7" customFormat="1" ht="15">
      <c r="A6" s="33"/>
      <c r="B6" s="33" t="s">
        <v>73</v>
      </c>
      <c r="C6" s="57">
        <v>0</v>
      </c>
      <c r="D6" s="57">
        <v>0</v>
      </c>
      <c r="E6" s="57">
        <v>0</v>
      </c>
    </row>
    <row r="18" spans="1:4">
      <c r="A18" s="53"/>
      <c r="B18" s="53"/>
      <c r="C18" s="53"/>
      <c r="D18" s="53"/>
    </row>
  </sheetData>
  <mergeCells count="2">
    <mergeCell ref="A3:B3"/>
    <mergeCell ref="A4:B4"/>
  </mergeCells>
  <printOptions horizontalCentered="1"/>
  <pageMargins left="0.35433070866141736" right="0.35433070866141736" top="0.55118110236220474" bottom="0.51181102362204722" header="0.23622047244094491" footer="0.31496062992125984"/>
  <pageSetup paperSize="9" orientation="landscape" r:id="rId1"/>
  <headerFooter>
    <oddHeader>&amp;L&amp;"Times New Roman,Regular"030 Ministarstvo obrane - konsolidirano za razdjel</oddHeader>
    <oddFooter>&amp;C&amp;"Times New Roman,Regular"Stranica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SAŽETAK</vt:lpstr>
      <vt:lpstr>Prihodi rashodi_ekon</vt:lpstr>
      <vt:lpstr>Prihodi rashodi_izvori</vt:lpstr>
      <vt:lpstr>Rashodi_funkcija</vt:lpstr>
      <vt:lpstr>Financiranje_ekon</vt:lpstr>
      <vt:lpstr>Financiranje_izvori</vt:lpstr>
      <vt:lpstr>'Prihodi rashodi_izvori'!Print_Titles</vt:lpstr>
    </vt:vector>
  </TitlesOfParts>
  <Company>MO i OS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Damir Mirt</cp:lastModifiedBy>
  <cp:lastPrinted>2025-11-10T10:36:13Z</cp:lastPrinted>
  <dcterms:created xsi:type="dcterms:W3CDTF">2023-12-21T15:15:38Z</dcterms:created>
  <dcterms:modified xsi:type="dcterms:W3CDTF">2025-11-11T09:58:46Z</dcterms:modified>
</cp:coreProperties>
</file>